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4.xml" ContentType="application/vnd.openxmlformats-officedocument.spreadsheetml.worksheet+xml"/>
  <Override PartName="/xl/worksheets/_rels/sheet2.xml.rels" ContentType="application/vnd.openxmlformats-package.relationships+xml"/>
  <Override PartName="/xl/worksheets/_rels/sheet6.xml.rels" ContentType="application/vnd.openxmlformats-package.relationships+xml"/>
  <Override PartName="/xl/worksheets/_rels/sheet1.xml.rels" ContentType="application/vnd.openxmlformats-package.relationship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8" firstSheet="0" activeTab="1"/>
  </bookViews>
  <sheets>
    <sheet name="Participants - répartition des chambres" sheetId="1" state="visible" r:id="rId2"/>
    <sheet name="Équipe repas" sheetId="2" state="visible" r:id="rId3"/>
    <sheet name="To be or not to be" sheetId="3" state="visible" r:id="rId4"/>
    <sheet name="Animation" sheetId="4" state="visible" r:id="rId5"/>
    <sheet name="Compta" sheetId="5" state="visible" r:id="rId6"/>
    <sheet name="recherche Gites" sheetId="6" state="visible" r:id="rId7"/>
  </sheets>
  <definedNames>
    <definedName function="false" hidden="true" localSheetId="0" name="_xlnm._FilterDatabase" vbProcedure="false">'Participants - répartition des chambres'!$D$14:$F$66</definedName>
    <definedName function="false" hidden="false" localSheetId="0" name="_xlnm._FilterDatabase" vbProcedure="false">'Participants - répartition des chambres'!$D$14:$F$66</definedName>
    <definedName function="false" hidden="false" localSheetId="0" name="_xlnm._FilterDatabase_0" vbProcedure="false">'Participants - répartition des chambres'!$D$14:$F$66</definedName>
    <definedName function="false" hidden="false" localSheetId="0" name="_xlnm._FilterDatabase_0_0" vbProcedure="false">'Participants - répartition des chambres'!$D$14:$F$66</definedName>
    <definedName function="false" hidden="false" localSheetId="0" name="_xlnm._FilterDatabase_0_0_0" vbProcedure="false">'Participants - répartition des chambres'!$D$14:$F$66</definedName>
    <definedName function="false" hidden="false" localSheetId="0" name="_xlnm._FilterDatabase_0_0_0_0" vbProcedure="false">'Participants - répartition des chambres'!$D$14:$F$66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<sst xmlns="http://schemas.openxmlformats.org/spreadsheetml/2006/main" count="565" uniqueCount="377">
  <si>
    <t>ZE PERSONNES PRÉSENTES</t>
  </si>
  <si>
    <t>Ze Mission</t>
  </si>
  <si>
    <t>Le maximum de personnes de la famille présente !</t>
  </si>
  <si>
    <t>Ze idées « Ah oui, pas bête ! »</t>
  </si>
  <si>
    <t>Chacun dans une chambre cocoon, les personnes fatiguées et les enfants en bas-âge au 1er étage</t>
  </si>
  <si>
    <t>Envoyer un doodle avec jours d'arrivée et de départ pour pouvoir notamment répartir les gens dans les équipes en fonction du repas en charge</t>
  </si>
  <si>
    <t>PrésentS</t>
  </si>
  <si>
    <t>Dont enfants</t>
  </si>
  <si>
    <t>Dont adultes</t>
  </si>
  <si>
    <t>Présent</t>
  </si>
  <si>
    <t>Chambre</t>
  </si>
  <si>
    <t>Equipe Repas</t>
  </si>
  <si>
    <t>Jean Marie</t>
  </si>
  <si>
    <t>Chantal</t>
  </si>
  <si>
    <t>Mélanie</t>
  </si>
  <si>
    <t>Adeline</t>
  </si>
  <si>
    <t>Véronique</t>
  </si>
  <si>
    <t>Claire</t>
  </si>
  <si>
    <t>Pierre</t>
  </si>
  <si>
    <t>Mathurin</t>
  </si>
  <si>
    <t>Héloise</t>
  </si>
  <si>
    <t>Octave</t>
  </si>
  <si>
    <t>Olivier </t>
  </si>
  <si>
    <t>Isabelle</t>
  </si>
  <si>
    <t>Salomé</t>
  </si>
  <si>
    <t>Ambre</t>
  </si>
  <si>
    <t>Ulysse</t>
  </si>
  <si>
    <t>Raphael</t>
  </si>
  <si>
    <t>Caroline</t>
  </si>
  <si>
    <t>Eleonore</t>
  </si>
  <si>
    <t>Apolline</t>
  </si>
  <si>
    <t>Catherine</t>
  </si>
  <si>
    <t>Nicolas</t>
  </si>
  <si>
    <t>Augustin</t>
  </si>
  <si>
    <t>Marion</t>
  </si>
  <si>
    <t>Madeleine</t>
  </si>
  <si>
    <t>Paula</t>
  </si>
  <si>
    <t>Priscille</t>
  </si>
  <si>
    <t>François</t>
  </si>
  <si>
    <t>Sophie</t>
  </si>
  <si>
    <t>Juliette</t>
  </si>
  <si>
    <t>Florent</t>
  </si>
  <si>
    <t>Loïs</t>
  </si>
  <si>
    <t>Guilhem</t>
  </si>
  <si>
    <t>Gaia</t>
  </si>
  <si>
    <t>Aurélie</t>
  </si>
  <si>
    <t>Grégoire</t>
  </si>
  <si>
    <t>Philémon</t>
  </si>
  <si>
    <t>Colin</t>
  </si>
  <si>
    <t>Johan</t>
  </si>
  <si>
    <t>Maxime</t>
  </si>
  <si>
    <t>Maud</t>
  </si>
  <si>
    <t>Manu</t>
  </si>
  <si>
    <t>Armelle</t>
  </si>
  <si>
    <t>Simon</t>
  </si>
  <si>
    <t>Marlène</t>
  </si>
  <si>
    <t>Maathis</t>
  </si>
  <si>
    <t>Ewen</t>
  </si>
  <si>
    <t>Noémie</t>
  </si>
  <si>
    <t>Fanny</t>
  </si>
  <si>
    <t>Lit parapluie possible</t>
  </si>
  <si>
    <t>ZE ÉQUIPES REPAS</t>
  </si>
  <si>
    <t>faire revivre quelques recettes phares Guillemont (petit mansonien notamment)</t>
  </si>
  <si>
    <t>un petit jeu pour trouver les équipes</t>
  </si>
  <si>
    <t>inciter au 0 déchets (tuperware, ne pas acheter de choses emballées dans du plastique, etc)</t>
  </si>
  <si>
    <t>Mettre dans l'équipe du vendredi soir des personnes qui sont susceptibles d'arriver tôt</t>
  </si>
  <si>
    <t>idéalement équipes trouvées 1 mois avant pour avoir le temps d'organiser la recette et les courses</t>
  </si>
  <si>
    <t>Sortir les organisateurs des équipes si possible et les garder pour l'intendance générale et le repas du dimanche soir</t>
  </si>
  <si>
    <t>Un repas reste le dimanche soir pour éviter le gaspillage et réduire les frais – à faire au petit salon devant le feu de cheminée et en profiter pour partager les pépites de chacun ?</t>
  </si>
  <si>
    <t>Rappeler à la famille d'apporter 2/3 tup-tup pour se répartir les restes facilement le dernier jour</t>
  </si>
  <si>
    <t>1. vendredi soir : Tournesol</t>
  </si>
  <si>
    <t>5. dimanche soir : les restes = équipe Milou</t>
  </si>
  <si>
    <t>2. samedi midi : Hadock (poisson)</t>
  </si>
  <si>
    <t>6. apéro (samedi soir et dimanche soir) et petit déjeuner : Nestor</t>
  </si>
  <si>
    <t>3. samedi soir : Tintin (repas de fête)</t>
  </si>
  <si>
    <t>7. brunch lundi midi : Général Alcazar</t>
  </si>
  <si>
    <t>4. dimanche midi poulet : les Dupont (flic = poulet)</t>
  </si>
  <si>
    <t>8. idées équipe Gouter et café/thé après repas</t>
  </si>
  <si>
    <t>Équipe 1</t>
  </si>
  <si>
    <t>Équipe 2</t>
  </si>
  <si>
    <t>Équipe 3</t>
  </si>
  <si>
    <t>Équipe 4</t>
  </si>
  <si>
    <t>Équipe 5</t>
  </si>
  <si>
    <t>Équipe 6</t>
  </si>
  <si>
    <t>Équipe 7</t>
  </si>
  <si>
    <t>Tournesol</t>
  </si>
  <si>
    <t>Hadock</t>
  </si>
  <si>
    <t>Tintin</t>
  </si>
  <si>
    <t>Dupont</t>
  </si>
  <si>
    <t>Milou</t>
  </si>
  <si>
    <t>Nestor</t>
  </si>
  <si>
    <t>Général Alcazar</t>
  </si>
  <si>
    <t>Jean-Marie</t>
  </si>
  <si>
    <t>Chantale</t>
  </si>
  <si>
    <t>Pierre B</t>
  </si>
  <si>
    <t>Marion S</t>
  </si>
  <si>
    <t>Olivier</t>
  </si>
  <si>
    <t>Marion G</t>
  </si>
  <si>
    <t>Max</t>
  </si>
  <si>
    <t>Noëmie</t>
  </si>
  <si>
    <t>Tome</t>
  </si>
  <si>
    <t>Le trésor de Rackam le rouge</t>
  </si>
  <si>
    <t>Coke en stock</t>
  </si>
  <si>
    <t>Picaros</t>
  </si>
  <si>
    <t>page</t>
  </si>
  <si>
    <t>case</t>
  </si>
  <si>
    <t>7 boules de cristal</t>
  </si>
  <si>
    <t>Vol 714</t>
  </si>
  <si>
    <t>Le temple du Soleil</t>
  </si>
  <si>
    <t>L'oreille cassée</t>
  </si>
  <si>
    <t>Puzzle</t>
  </si>
  <si>
    <t>https://www.jigsawplanet.com/?rc=play&amp;pid=0b0177e72484</t>
  </si>
  <si>
    <t>https://www.jigsawplanet.com/?rc=play&amp;pid=3b33c81c3af3</t>
  </si>
  <si>
    <t>Le temple du soleil</t>
  </si>
  <si>
    <t>https://www.jigsawplanet.com/?rc=play&amp;pid=23f6f1cba855</t>
  </si>
  <si>
    <t>Le trésor</t>
  </si>
  <si>
    <t>https://www.jigsawplanet.com/?rc=play&amp;pid=2c7cedd1557d</t>
  </si>
  <si>
    <t>Les 7 boules</t>
  </si>
  <si>
    <t>https://www.jigsawplanet.com/?rc=play&amp;pid=2bb59b0a1098</t>
  </si>
  <si>
    <t>https://www.jigsawplanet.com/?rc=play&amp;pid=130c5e2d722f</t>
  </si>
  <si>
    <t>https://www.jigsawplanet.com/?rc=play&amp;pid=035a6a9aff30</t>
  </si>
  <si>
    <t>ZE TO DO THINK</t>
  </si>
  <si>
    <t>Gites Olivet</t>
  </si>
  <si>
    <t>Heure de l'état des lieux</t>
  </si>
  <si>
    <t>à l'arrivée</t>
  </si>
  <si>
    <t>vendredi 18h</t>
  </si>
  <si>
    <t>au départ</t>
  </si>
  <si>
    <t>lundi 11h</t>
  </si>
  <si>
    <t>Faut-il amener</t>
  </si>
  <si>
    <t>éponges</t>
  </si>
  <si>
    <t>oui</t>
  </si>
  <si>
    <t>torchons</t>
  </si>
  <si>
    <t>produit vaisselle</t>
  </si>
  <si>
    <t>tablette lave-vaisselle</t>
  </si>
  <si>
    <t>non</t>
  </si>
  <si>
    <t>sac poubelle</t>
  </si>
  <si>
    <t>PQ</t>
  </si>
  <si>
    <t>Nombre de </t>
  </si>
  <si>
    <t>frigo</t>
  </si>
  <si>
    <t>congélateur</t>
  </si>
  <si>
    <t>1 de 150L</t>
  </si>
  <si>
    <t>Lave-vaisselle</t>
  </si>
  <si>
    <t>1 à l'étage + 1 professionnel en bas</t>
  </si>
  <si>
    <t>machine à laver</t>
  </si>
  <si>
    <t>Seche-linge ou tancarville</t>
  </si>
  <si>
    <t>tancarville</t>
  </si>
  <si>
    <t>Chaine-hifi </t>
  </si>
  <si>
    <t>four et taille des fours (peut-on cuire 1, 5 ou 7 poulets) ?</t>
  </si>
  <si>
    <t>1 gazinière piano + 1 four à l'éage</t>
  </si>
  <si>
    <t>robot pour raper légumes</t>
  </si>
  <si>
    <t>oui racheté par nos soins</t>
  </si>
  <si>
    <t>chaise repas enfant</t>
  </si>
  <si>
    <t>lit parapluie</t>
  </si>
  <si>
    <t>Qui amène</t>
  </si>
  <si>
    <t>Huile olive</t>
  </si>
  <si>
    <t>les organisateurs</t>
  </si>
  <si>
    <t>sel</t>
  </si>
  <si>
    <t>poivre</t>
  </si>
  <si>
    <t>vinaigre</t>
  </si>
  <si>
    <t>moutarde</t>
  </si>
  <si>
    <t>Qui gère</t>
  </si>
  <si>
    <t>gouter</t>
  </si>
  <si>
    <t>équipe repas ? Organisateurs ?</t>
  </si>
  <si>
    <t>les café/ thés gourmands après les repas du midi</t>
  </si>
  <si>
    <t>A rappeler : on emmène dans sa valise</t>
  </si>
  <si>
    <t>draps de lit</t>
  </si>
  <si>
    <t>serviette de toilette</t>
  </si>
  <si>
    <t>vos plus beaux jeux de 54 cartes - pour le RSG</t>
  </si>
  <si>
    <t>livres, BD et jeux (enfants adultes)</t>
  </si>
  <si>
    <t>un accessoire déguisement par membre de la famille - on les mettra tous ensemble le samedi soir et chacun piochera selon son inspiration du moment</t>
  </si>
  <si>
    <t>Dans mon coeur, j’emporte mes pépites à partager pour le dimanche soir</t>
  </si>
  <si>
    <t>ZE ANIMATIONS</t>
  </si>
  <si>
    <t>pépites</t>
  </si>
  <si>
    <t>Prévoir un temps de partage – le dimanche soir</t>
  </si>
  <si>
    <t>faire revivre quelques jeux phare Guillemont (balle au prisonnier, crapette, puzzle, photo de groupe)</t>
  </si>
  <si>
    <t>Médiathèque / Ludothèque</t>
  </si>
  <si>
    <t>créer du lien</t>
  </si>
  <si>
    <t>Matos</t>
  </si>
  <si>
    <t>BD adultes et enfants</t>
  </si>
  <si>
    <t>livres enfants</t>
  </si>
  <si>
    <t>jeux de sociétés adultes et enfants</t>
  </si>
  <si>
    <t>Comencer le killer dès le vendredi soir</t>
  </si>
  <si>
    <t>Prévoir la photo de groupe quand tout le monde est là et pas juste avant le départ</t>
  </si>
  <si>
    <t>Déroulement</t>
  </si>
  <si>
    <t>Chacun amène beaucoup de BD (et des séries complètes:)</t>
  </si>
  <si>
    <t>Demander à quelqu'un d'amener un puzzle adulte pour temps collaboratif</t>
  </si>
  <si>
    <t>chacun amène quelques jeux et livres (adultes et enfants)</t>
  </si>
  <si>
    <t>Demander à chacun d'envoyer sa chanson dancing du moment et sa chanson calme du moment pour créer 2 compils Guillemont dont une qui servira à la Boom du samedi soir</t>
  </si>
  <si>
    <t>Boom</t>
  </si>
  <si>
    <t>RCG (rencontres sportives Guillemont)</t>
  </si>
  <si>
    <t>Musique </t>
  </si>
  <si>
    <t>via un smartphone, enceinte ok sur place ; si Gregoire peut prendre son matos c'est top !</t>
  </si>
  <si>
    <t>Déguisement</t>
  </si>
  <si>
    <t>chacun apporte 1 accessoire</t>
  </si>
  <si>
    <t>Pétanque</t>
  </si>
  <si>
    <t>Playlist</t>
  </si>
  <si>
    <t>commencer la boom à la fin du repas des enfants (fin de l'apéro des adultes également)</t>
  </si>
  <si>
    <t>Boule </t>
  </si>
  <si>
    <t>20 boules présentes au gîte</t>
  </si>
  <si>
    <t>Crapette</t>
  </si>
  <si>
    <t>Killer </t>
  </si>
  <si>
    <t>Cartes</t>
  </si>
  <si>
    <t>chacun amène</t>
  </si>
  <si>
    <t>Tueur</t>
  </si>
  <si>
    <t>Personne a tuer</t>
  </si>
  <si>
    <t>Action</t>
  </si>
  <si>
    <t>Tenir une discussion d’au moins 10 mn sur les rois de France.</t>
  </si>
  <si>
    <t>Billard</t>
  </si>
  <si>
    <t>Faire un selfie avec elle en lui faisant faire une vraie fat grimace</t>
  </si>
  <si>
    <t>présent sur place</t>
  </si>
  <si>
    <t>lui faire chanter un air d'opéra (elle chante dans une chorale)</t>
  </si>
  <si>
    <t>doit partager ses 3 meilleures astuces sur Excel</t>
  </si>
  <si>
    <t>Lui faire faire au moins trois jongles avec un ballon, une chaussette ou tout autre objets.</t>
  </si>
  <si>
    <t>Haddock</t>
  </si>
  <si>
    <t>Dupond</t>
  </si>
  <si>
    <t>Alcazar</t>
  </si>
  <si>
    <t>B</t>
  </si>
  <si>
    <t>C</t>
  </si>
  <si>
    <t>P</t>
  </si>
  <si>
    <t>lui faire faire un entrechat</t>
  </si>
  <si>
    <t>Doit prononcer au moins 2 fois PSG en moins de 10 min</t>
  </si>
  <si>
    <t>lui faire manger une Vache qui rit (ou tout autre fromage industriel non fabriqué par Bel - là où elle travaille)</t>
  </si>
  <si>
    <t>Pierre G</t>
  </si>
  <si>
    <t>L'obliger à faire une tache ménagère</t>
  </si>
  <si>
    <t>lui faire faire un petit dessin sur un de ces thèmes favoris</t>
  </si>
  <si>
    <t>Demander à emprunter un vêtement à la cible</t>
  </si>
  <si>
    <t>lui faire admettre que la voile, c'est vraiment de la merde</t>
  </si>
  <si>
    <t>Tour 1</t>
  </si>
  <si>
    <t>Jeux</t>
  </si>
  <si>
    <t>dessiner un plan ou un croquis quelconque</t>
  </si>
  <si>
    <t>Tour 2</t>
  </si>
  <si>
    <t>Partager la recette du plat qu’il prépare le mieux.</t>
  </si>
  <si>
    <t>Tour 3</t>
  </si>
  <si>
    <t>Lui faire lancer une Ola</t>
  </si>
  <si>
    <t>Tour 4</t>
  </si>
  <si>
    <t>Lui faire miner un chien enragé</t>
  </si>
  <si>
    <t>Tour 5</t>
  </si>
  <si>
    <t>Mettre un objet dans sa poche sans qu’il s’en aperçoive.</t>
  </si>
  <si>
    <t>faire en sorte qu'elle ait une coiffure déjanté</t>
  </si>
  <si>
    <t>Lui faire tenir ton verre/tasse/assiette pendant 10 minutes</t>
  </si>
  <si>
    <t>Réussir à lui faire finir au moins 5 de tes phrases.</t>
  </si>
  <si>
    <t>Lui faire dire du bien sur Macron</t>
  </si>
  <si>
    <t>lui faire donner la bonne réponse à l'éngime mathématique suivante (sans l'aider) Si Six scies scient six arbres en six minutes, combien d'arbres scient une scie en une minute. Réponse : débrouille toi pour résoudre l'énigme avant de la killer ;-)</t>
  </si>
  <si>
    <t>Lui faire dire Mille milliards de mille sabord en imitant le capitaine Haddock</t>
  </si>
  <si>
    <t>Le gagnant aura le droit – avec sa dernière balle – de désigner les futurs organisateurs si il n'y a pas de volontaires !</t>
  </si>
  <si>
    <t>ZE COMPTA</t>
  </si>
  <si>
    <t>Prix de revient le moins cher possible</t>
  </si>
  <si>
    <t>Répartition des coûts selon les données suivantes :</t>
  </si>
  <si>
    <t>Repas</t>
  </si>
  <si>
    <t>Calcul fait au prorata du nombre de repas pris (en fonction du jour d'arrivée et de départ), enfants compté à 0,5 part, enfant lit parapluie non-compté</t>
  </si>
  <si>
    <t>Nuits</t>
  </si>
  <si>
    <t>Calcul fait au prorata du nombre de nuits sur place (en fonction du jour d'arrivée et de départ), enfant lit parapluie non-compté</t>
  </si>
  <si>
    <t>Si quelqu'un peut porter un max de dépense, ça facilite les calculs de répartition de remboursements</t>
  </si>
  <si>
    <t>Chantal et Jean-Marie</t>
  </si>
  <si>
    <t>François et Sophie</t>
  </si>
  <si>
    <t>Pierre et Catherine</t>
  </si>
  <si>
    <t>Manu et Armelle</t>
  </si>
  <si>
    <t>Pierre et Claire</t>
  </si>
  <si>
    <t>Oliv et Isa</t>
  </si>
  <si>
    <t>Raph et Caro</t>
  </si>
  <si>
    <t>Aurélie et Grégoire</t>
  </si>
  <si>
    <t>Max et Maud</t>
  </si>
  <si>
    <t>Gus et Marion</t>
  </si>
  <si>
    <t>Simon et Marleen</t>
  </si>
  <si>
    <t>TOTAL</t>
  </si>
  <si>
    <t>Location</t>
  </si>
  <si>
    <t>Ménage</t>
  </si>
  <si>
    <t>Electricité</t>
  </si>
  <si>
    <t>petit entretien</t>
  </si>
  <si>
    <t>Nb personnes</t>
  </si>
  <si>
    <t>Nb lits</t>
  </si>
  <si>
    <t>euros</t>
  </si>
  <si>
    <t>Repas adultes</t>
  </si>
  <si>
    <t>Repas enfants</t>
  </si>
  <si>
    <t>Total repas</t>
  </si>
  <si>
    <t>€ / part</t>
  </si>
  <si>
    <t>TOTAL WE</t>
  </si>
  <si>
    <t>Déjà payé</t>
  </si>
  <si>
    <t>Solde</t>
  </si>
  <si>
    <t>Remboursement</t>
  </si>
  <si>
    <t>JM et Chantal</t>
  </si>
  <si>
    <t>Francois</t>
  </si>
  <si>
    <t>Claire et Pierre</t>
  </si>
  <si>
    <t>Olivier et Isa</t>
  </si>
  <si>
    <t>Nico</t>
  </si>
  <si>
    <t>Noemie</t>
  </si>
  <si>
    <t>Dominique</t>
  </si>
  <si>
    <t>prix de reviens au repas</t>
  </si>
  <si>
    <t>HISTORIQUE</t>
  </si>
  <si>
    <t>2019 – 3 jours</t>
  </si>
  <si>
    <t>location </t>
  </si>
  <si>
    <t>a fait des travaux et fait payer 1000 euros la nuit mais vu qu'on est déjà venu nous a fait une réduction</t>
  </si>
  <si>
    <t>ménage</t>
  </si>
  <si>
    <t>électricité</t>
  </si>
  <si>
    <t>2018 – 2 jours</t>
  </si>
  <si>
    <t>Résa pour 3 nuits</t>
  </si>
  <si>
    <t>du 18 au 21 octobre 2019</t>
  </si>
  <si>
    <t>Gite 1</t>
  </si>
  <si>
    <t>http://www.domaine-de-surgy.com/gite.html</t>
  </si>
  <si>
    <t>https://www.airbnb.fr/rooms/25698371?location=Nevers&amp;adults=16&amp;children=0&amp;infants=0&amp;guests=16&amp;s=--HBZscr</t>
  </si>
  <si>
    <t>03.86.27.97.89</t>
  </si>
  <si>
    <t>Descriptif</t>
  </si>
  <si>
    <t>Surgy (58)</t>
  </si>
  <si>
    <t>Grand gite, 3 grands dortoirs et quleques chambres - 35 personnes</t>
  </si>
  <si>
    <t>Prix</t>
  </si>
  <si>
    <t>Gite 2</t>
  </si>
  <si>
    <t>http://develotte.com/?lang=fr</t>
  </si>
  <si>
    <t>06 30 44 91 22
- 03 86 26 07 64</t>
  </si>
  <si>
    <t>Brassy</t>
  </si>
  <si>
    <t>14 chambres, 60 personnes</t>
  </si>
  <si>
    <t>A priori pas dispo, visite mi mars, à rappeler après </t>
  </si>
  <si>
    <t>Gite 3</t>
  </si>
  <si>
    <t>http://www.1nuitalagrotte.com/</t>
  </si>
  <si>
    <t>06 89 45 44 48</t>
  </si>
  <si>
    <t>COUTARNOUX (89)</t>
  </si>
  <si>
    <t>Dans une carrière, dans plusieurs cabanons -&gt; jusqu'à 50 personnes</t>
  </si>
  <si>
    <t>bof =&gt; grand dortoir, pas très sympathique…</t>
  </si>
  <si>
    <t>Gite 4</t>
  </si>
  <si>
    <t>https://www.vakantiehuispanneciere.com/#!residencedepanneciere-3/tpvtb</t>
  </si>
  <si>
    <t>Chaumard</t>
  </si>
  <si>
    <t>Contact que par mail</t>
  </si>
  <si>
    <t>Grande maison 20 chambres - 53 couchages</t>
  </si>
  <si>
    <t>Mail le 20/02</t>
  </si>
  <si>
    <t>Gite 5</t>
  </si>
  <si>
    <t>https://www.grandsgites.com/gite-58-manoir-bezolle-3159.htm</t>
  </si>
  <si>
    <t>03.86.76.01.89</t>
  </si>
  <si>
    <t>Saint pereuse</t>
  </si>
  <si>
    <t>37 couchages</t>
  </si>
  <si>
    <t>12 chambres une salle commune 40 personnes</t>
  </si>
  <si>
    <t>Dispo, prix 1900€</t>
  </si>
  <si>
    <t>Gite 6</t>
  </si>
  <si>
    <t>https://www.grandsgites.com/gite-58-domaine-guichy-3168.htm</t>
  </si>
  <si>
    <t>Nannay - Nièvre</t>
  </si>
  <si>
    <t>38 couchages</t>
  </si>
  <si>
    <t>Mail le 20/02, relance le 26/02</t>
  </si>
  <si>
    <t>Gite 7</t>
  </si>
  <si>
    <t>https://www.grandsgites.com/gite-58-etangs-vaux-1933.htm</t>
  </si>
  <si>
    <t>L collancelle</t>
  </si>
  <si>
    <t>80 couchages</t>
  </si>
  <si>
    <t>Gite 8</t>
  </si>
  <si>
    <t>http://www.gite-osmoy.com/</t>
  </si>
  <si>
    <t>Osmoy</t>
  </si>
  <si>
    <t>43 couchages</t>
  </si>
  <si>
    <t>02 48 48 00 18</t>
  </si>
  <si>
    <t>Mail le 27/02</t>
  </si>
  <si>
    <t>pour 3 nuits</t>
  </si>
  <si>
    <t>pour 2 nuits</t>
  </si>
  <si>
    <t>Gite 9</t>
  </si>
  <si>
    <t>https://www.gitechateauneuf.com/</t>
  </si>
  <si>
    <t>pas dispo le 19/20 </t>
  </si>
  <si>
    <t>Gite 10</t>
  </si>
  <si>
    <t>https://www.grandsgites.com/gite-18-centre-france-1258.htm</t>
  </si>
  <si>
    <t>02.48.63.16.08
</t>
  </si>
  <si>
    <t>06.87.35.89.98</t>
  </si>
  <si>
    <t>base de loisirs de baye 03.86.38.97.39 https://www.gitedegroupe.fr/gite-groupe-PR-d8f0.html</t>
  </si>
  <si>
    <t>mv 02/01</t>
  </si>
  <si>
    <t>seul sur le lieu</t>
  </si>
  <si>
    <t>pension complète 55,4 euros par adulte par nuit et 44 euros par enfant  = 2692 euros si 30 adultes et 20 enfants</t>
  </si>
  <si>
    <t>Camping Manoir de Bezolle, www.campingmanoirdebezolle.com</t>
  </si>
  <si>
    <t>DEVIS :  - le Manoir 15 couchages / 5 chambres à 1000€</t>
  </si>
  <si>
    <t>   - 6 Mobilhomes 6 couchages / 3 chambres à 350€ unitaire</t>
  </si>
  <si>
    <t>   - 2 Mobilhomes 4 couchages / 2 chambres à 250€ unitaire</t>
  </si>
  <si>
    <t>   - 1 salle entièrement équipée attenante au Manoir à 400€</t>
  </si>
  <si>
    <t>https://www.gitedespotes.com/tarifs Adeline 06 81 54 31 65 / 35 personnes</t>
  </si>
  <si>
    <t>1770 euros + 45 euros chauffage*3 jours + 145 euros ménage</t>
  </si>
  <si>
    <t>Le Petit Robinson « la Copine »</t>
  </si>
  <si>
    <t>58300 Champvert</t>
  </si>
  <si>
    <t>Tél. 03 86 25 43 10</t>
  </si>
  <si>
    <t>Mail : contact@lepetitrobinson.com</t>
  </si>
  <si>
    <t>https://lepetitrobinson.com/contact/</t>
  </si>
  <si>
    <t>https://forgesdelavache.com/fr/  +33 3 86 70 22 96 </t>
  </si>
  <si>
    <t>https://www.etangsdevaux.com</t>
  </si>
  <si>
    <t>Adresse de Didier AVIAT Gites Orléan</t>
  </si>
  <si>
    <t>Gite du Verger</t>
  </si>
  <si>
    <t>84 rue des plains</t>
  </si>
  <si>
    <t>45510 St Martin d’Abbat</t>
  </si>
  <si>
    <t>https://gite-du-verger.com/tarifs</t>
  </si>
</sst>
</file>

<file path=xl/styles.xml><?xml version="1.0" encoding="utf-8"?>
<styleSheet xmlns="http://schemas.openxmlformats.org/spreadsheetml/2006/main">
  <numFmts count="10">
    <numFmt numFmtId="164" formatCode="GENERAL"/>
    <numFmt numFmtId="165" formatCode="@"/>
    <numFmt numFmtId="166" formatCode="0.0"/>
    <numFmt numFmtId="167" formatCode="#,##0.00"/>
    <numFmt numFmtId="168" formatCode="#,##0.0"/>
    <numFmt numFmtId="169" formatCode="0.00"/>
    <numFmt numFmtId="170" formatCode="#,##0.00\ [$€-40C];[RED]\-#,##0.00\ [$€-40C]"/>
    <numFmt numFmtId="171" formatCode="_-* #,##0.00\ [$€-40C]_-;\-* #,##0.00\ [$€-40C]_-;_-* \-??\ [$€-40C]_-;_-@_-"/>
    <numFmt numFmtId="172" formatCode="_-* #,##0.00,\€_-;\-* #,##0.00,\€_-;_-* \-??&quot; €&quot;_-;_-@_-"/>
    <numFmt numFmtId="173" formatCode="#,##0,\€;[RED]\-#,##0,\€"/>
  </numFmts>
  <fonts count="1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u val="single"/>
      <sz val="11"/>
      <color rgb="FF0000FF"/>
      <name val="Calibri"/>
      <family val="2"/>
      <charset val="1"/>
    </font>
    <font>
      <b val="true"/>
      <i val="true"/>
      <sz val="11"/>
      <color rgb="FF000000"/>
      <name val="Calibri"/>
      <family val="2"/>
      <charset val="1"/>
    </font>
    <font>
      <b val="true"/>
      <sz val="11"/>
      <color rgb="FF0000CC"/>
      <name val="Calibri"/>
      <family val="2"/>
      <charset val="1"/>
    </font>
    <font>
      <b val="true"/>
      <sz val="11"/>
      <color rgb="FFFF3333"/>
      <name val="Calibri"/>
      <family val="2"/>
      <charset val="1"/>
    </font>
    <font>
      <b val="true"/>
      <sz val="11"/>
      <color rgb="FFFFCC00"/>
      <name val="Calibri"/>
      <family val="2"/>
      <charset val="1"/>
    </font>
    <font>
      <b val="true"/>
      <sz val="11"/>
      <color rgb="FF663300"/>
      <name val="Calibri"/>
      <family val="2"/>
      <charset val="1"/>
    </font>
    <font>
      <b val="true"/>
      <sz val="11"/>
      <color rgb="FF006600"/>
      <name val="Calibri"/>
      <family val="2"/>
      <charset val="1"/>
    </font>
    <font>
      <i val="true"/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u val="single"/>
      <sz val="12"/>
      <color rgb="FF353535"/>
      <name val="AppleSystemUIFont"/>
      <family val="0"/>
      <charset val="1"/>
    </font>
    <font>
      <sz val="12"/>
      <color rgb="FF353535"/>
      <name val="AppleSystemUIFont"/>
      <family val="0"/>
      <charset val="1"/>
    </font>
    <font>
      <u val="single"/>
      <sz val="11"/>
      <color rgb="FF000000"/>
      <name val="Calibri"/>
      <family val="2"/>
      <charset val="1"/>
    </font>
  </fonts>
  <fills count="15">
    <fill>
      <patternFill patternType="none"/>
    </fill>
    <fill>
      <patternFill patternType="gray125"/>
    </fill>
    <fill>
      <patternFill patternType="solid">
        <fgColor rgb="FFFFCC00"/>
        <bgColor rgb="FFFFFF00"/>
      </patternFill>
    </fill>
    <fill>
      <patternFill patternType="solid">
        <fgColor rgb="FFEEEEEE"/>
        <bgColor rgb="FFE0EFD4"/>
      </patternFill>
    </fill>
    <fill>
      <patternFill patternType="solid">
        <fgColor rgb="FFFFFF00"/>
        <bgColor rgb="FFFFFF00"/>
      </patternFill>
    </fill>
    <fill>
      <patternFill patternType="solid">
        <fgColor rgb="FFFFFF99"/>
        <bgColor rgb="FFFFF9AE"/>
      </patternFill>
    </fill>
    <fill>
      <patternFill patternType="solid">
        <fgColor rgb="FFC6D9F1"/>
        <bgColor rgb="FFE0EFD4"/>
      </patternFill>
    </fill>
    <fill>
      <patternFill patternType="solid">
        <fgColor rgb="FFFF9900"/>
        <bgColor rgb="FFFFCC00"/>
      </patternFill>
    </fill>
    <fill>
      <patternFill patternType="solid">
        <fgColor rgb="FFB2B2B2"/>
        <bgColor rgb="FF969696"/>
      </patternFill>
    </fill>
    <fill>
      <patternFill patternType="solid">
        <fgColor rgb="FFE0EFD4"/>
        <bgColor rgb="FFEEEEEE"/>
      </patternFill>
    </fill>
    <fill>
      <patternFill patternType="solid">
        <fgColor rgb="FFFFF9AE"/>
        <bgColor rgb="FFFFFF99"/>
      </patternFill>
    </fill>
    <fill>
      <patternFill patternType="solid">
        <fgColor rgb="FFFFCC99"/>
        <bgColor rgb="FFFFF9AE"/>
      </patternFill>
    </fill>
    <fill>
      <patternFill patternType="solid">
        <fgColor rgb="FF9999FF"/>
        <bgColor rgb="FFCC99FF"/>
      </patternFill>
    </fill>
    <fill>
      <patternFill patternType="solid">
        <fgColor rgb="FFFF0000"/>
        <bgColor rgb="FFFF3333"/>
      </patternFill>
    </fill>
    <fill>
      <patternFill patternType="solid">
        <fgColor rgb="FF92D050"/>
        <bgColor rgb="FFB2B2B2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 style="hair"/>
      <bottom style="hair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72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6" fillId="0" borderId="0" applyFont="true" applyBorder="false" applyAlignment="true" applyProtection="false">
      <alignment horizontal="general" vertical="bottom" textRotation="0" wrapText="false" indent="0" shrinkToFit="false"/>
    </xf>
  </cellStyleXfs>
  <cellXfs count="9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3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0" fillId="3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0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0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7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8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5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5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9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1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7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1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1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9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9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11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11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1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1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9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11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11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11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11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11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11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11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11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11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11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11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0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1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1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2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72" fontId="0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1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3" fontId="0" fillId="1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*unknown*" xfId="20" builtinId="8" customBuiltin="false"/>
  </cellStyles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9AE"/>
      <rgbColor rgb="FFCCFFFF"/>
      <rgbColor rgb="FF660066"/>
      <rgbColor rgb="FFFF8080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CC"/>
      <rgbColor rgb="FF00CCFF"/>
      <rgbColor rgb="FFCCFFFF"/>
      <rgbColor rgb="FFE0EFD4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3333"/>
      <rgbColor rgb="FF666699"/>
      <rgbColor rgb="FF969696"/>
      <rgbColor rgb="FF003366"/>
      <rgbColor rgb="FF339966"/>
      <rgbColor rgb="FF003300"/>
      <rgbColor rgb="FF663300"/>
      <rgbColor rgb="FF993300"/>
      <rgbColor rgb="FF993366"/>
      <rgbColor rgb="FF333399"/>
      <rgbColor rgb="FF353535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https://www.jigsawplanet.com/?rc=play&amp;pid=0b0177e72484" TargetMode="External"/><Relationship Id="rId2" Type="http://schemas.openxmlformats.org/officeDocument/2006/relationships/hyperlink" Target="https://www.jigsawplanet.com/?rc=play&amp;pid=2bb59b0a1098" TargetMode="Externa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hyperlink" Target="https://www.airbnb.fr/rooms/25698371?location=Nevers&amp;adults=16&amp;children=0&amp;infants=0&amp;guests=16&amp;s=--HBZscr" TargetMode="External"/><Relationship Id="rId2" Type="http://schemas.openxmlformats.org/officeDocument/2006/relationships/hyperlink" Target="http://develotte.com/?lang=fr" TargetMode="External"/><Relationship Id="rId3" Type="http://schemas.openxmlformats.org/officeDocument/2006/relationships/hyperlink" Target="http://www.1nuitalagrotte.com/" TargetMode="External"/><Relationship Id="rId4" Type="http://schemas.openxmlformats.org/officeDocument/2006/relationships/hyperlink" Target="https://www.vakantiehuispanneciere.com/" TargetMode="External"/><Relationship Id="rId5" Type="http://schemas.openxmlformats.org/officeDocument/2006/relationships/hyperlink" Target="https://www.grandsgites.com/gite-58-manoir-bezolle-3159.htm" TargetMode="External"/><Relationship Id="rId6" Type="http://schemas.openxmlformats.org/officeDocument/2006/relationships/hyperlink" Target="https://www.grandsgites.com/gite-58-domaine-guichy-3168.htm" TargetMode="External"/><Relationship Id="rId7" Type="http://schemas.openxmlformats.org/officeDocument/2006/relationships/hyperlink" Target="http://www.gite-osmoy.com/" TargetMode="External"/><Relationship Id="rId8" Type="http://schemas.openxmlformats.org/officeDocument/2006/relationships/hyperlink" Target="https://www.grandsgites.com/gite-18-centre-france-1258.htm" TargetMode="External"/><Relationship Id="rId9" Type="http://schemas.openxmlformats.org/officeDocument/2006/relationships/hyperlink" Target="https://www.gitedegroupe.fr/gite-groupe-PR-d8f0.html" TargetMode="External"/><Relationship Id="rId10" Type="http://schemas.openxmlformats.org/officeDocument/2006/relationships/hyperlink" Target="http://www.campingmanoirdebezolle.com/" TargetMode="External"/><Relationship Id="rId11" Type="http://schemas.openxmlformats.org/officeDocument/2006/relationships/hyperlink" Target="https://www.gitedespotes.com/tarifs" TargetMode="External"/><Relationship Id="rId12" Type="http://schemas.openxmlformats.org/officeDocument/2006/relationships/hyperlink" Target="mailto:contact@lepetitrobinson.com" TargetMode="External"/><Relationship Id="rId13" Type="http://schemas.openxmlformats.org/officeDocument/2006/relationships/hyperlink" Target="https://forgesdelavache.com/fr/" TargetMode="External"/><Relationship Id="rId14" Type="http://schemas.openxmlformats.org/officeDocument/2006/relationships/hyperlink" Target="https://www.etangsdevaux.com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5536"/>
  <sheetViews>
    <sheetView windowProtection="tru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3" ySplit="6" topLeftCell="D7" activePane="bottomRight" state="frozen"/>
      <selection pane="topLeft" activeCell="A1" activeCellId="0" sqref="A1"/>
      <selection pane="topRight" activeCell="D1" activeCellId="0" sqref="D1"/>
      <selection pane="bottomLeft" activeCell="A7" activeCellId="0" sqref="A7"/>
      <selection pane="bottomRight" activeCell="A8" activeCellId="1" sqref="D38:E39 A8"/>
    </sheetView>
  </sheetViews>
  <sheetFormatPr defaultRowHeight="13.8"/>
  <cols>
    <col collapsed="false" hidden="false" max="1" min="1" style="0" width="14.3163265306122"/>
    <col collapsed="false" hidden="false" max="3" min="2" style="0" width="9.66326530612245"/>
    <col collapsed="false" hidden="false" max="4" min="4" style="0" width="8.41326530612245"/>
    <col collapsed="false" hidden="false" max="5" min="5" style="0" width="11.6020408163265"/>
    <col collapsed="false" hidden="false" max="6" min="6" style="0" width="15.3418367346939"/>
    <col collapsed="false" hidden="false" max="1025" min="7" style="0" width="9.66326530612245"/>
  </cols>
  <sheetData>
    <row r="1" customFormat="false" ht="17.35" hidden="false" customHeight="false" outlineLevel="0" collapsed="false">
      <c r="A1" s="1" t="s">
        <v>0</v>
      </c>
      <c r="B1" s="1"/>
      <c r="C1" s="1"/>
      <c r="D1" s="1"/>
      <c r="E1" s="1"/>
      <c r="F1" s="1"/>
    </row>
    <row r="3" customFormat="false" ht="13.8" hidden="false" customHeight="false" outlineLevel="0" collapsed="false">
      <c r="A3" s="2" t="s">
        <v>1</v>
      </c>
      <c r="B3" s="3"/>
      <c r="C3" s="3"/>
      <c r="D3" s="3"/>
      <c r="E3" s="3"/>
      <c r="F3" s="3"/>
    </row>
    <row r="4" customFormat="false" ht="13.8" hidden="false" customHeight="false" outlineLevel="0" collapsed="false">
      <c r="A4" s="4" t="s">
        <v>2</v>
      </c>
      <c r="B4" s="4"/>
      <c r="C4" s="4"/>
      <c r="D4" s="4"/>
      <c r="E4" s="4"/>
      <c r="F4" s="4"/>
    </row>
    <row r="5" customFormat="false" ht="13.8" hidden="false" customHeight="false" outlineLevel="0" collapsed="false">
      <c r="A5" s="5"/>
      <c r="B5" s="5"/>
      <c r="C5" s="5"/>
      <c r="D5" s="5"/>
      <c r="E5" s="5"/>
      <c r="F5" s="5"/>
    </row>
    <row r="6" customFormat="false" ht="13.8" hidden="false" customHeight="false" outlineLevel="0" collapsed="false">
      <c r="A6" s="2" t="s">
        <v>3</v>
      </c>
      <c r="B6" s="3"/>
      <c r="C6" s="3"/>
      <c r="D6" s="3"/>
      <c r="E6" s="3"/>
      <c r="F6" s="3"/>
    </row>
    <row r="7" customFormat="false" ht="22.75" hidden="false" customHeight="true" outlineLevel="0" collapsed="false">
      <c r="A7" s="6" t="s">
        <v>4</v>
      </c>
      <c r="B7" s="6"/>
      <c r="C7" s="6"/>
      <c r="D7" s="6"/>
      <c r="E7" s="6"/>
      <c r="F7" s="6"/>
    </row>
    <row r="8" customFormat="false" ht="22.75" hidden="false" customHeight="true" outlineLevel="0" collapsed="false">
      <c r="A8" s="6" t="s">
        <v>5</v>
      </c>
      <c r="B8" s="6"/>
      <c r="C8" s="6"/>
      <c r="D8" s="6"/>
      <c r="E8" s="6"/>
      <c r="F8" s="6"/>
    </row>
    <row r="10" customFormat="false" ht="13.8" hidden="false" customHeight="false" outlineLevel="0" collapsed="false">
      <c r="B10" s="0" t="s">
        <v>6</v>
      </c>
      <c r="D10" s="0" t="n">
        <f aca="false">SUM('Participants - répartition des chambres'!D15:D66)</f>
        <v>41</v>
      </c>
    </row>
    <row r="11" customFormat="false" ht="13.8" hidden="false" customHeight="false" outlineLevel="0" collapsed="false">
      <c r="C11" s="7" t="s">
        <v>7</v>
      </c>
      <c r="D11" s="0" t="n">
        <v>15</v>
      </c>
    </row>
    <row r="12" customFormat="false" ht="13.8" hidden="false" customHeight="false" outlineLevel="0" collapsed="false">
      <c r="C12" s="7" t="s">
        <v>8</v>
      </c>
      <c r="D12" s="0" t="n">
        <f aca="false">+'Participants - répartition des chambres'!D10-'Participants - répartition des chambres'!D11</f>
        <v>26</v>
      </c>
    </row>
    <row r="13" customFormat="false" ht="13.8" hidden="false" customHeight="false" outlineLevel="0" collapsed="false">
      <c r="C13" s="7"/>
    </row>
    <row r="14" customFormat="false" ht="13.8" hidden="false" customHeight="false" outlineLevel="0" collapsed="false">
      <c r="D14" s="8" t="s">
        <v>9</v>
      </c>
      <c r="E14" s="8" t="s">
        <v>10</v>
      </c>
      <c r="F14" s="8" t="s">
        <v>11</v>
      </c>
    </row>
    <row r="15" customFormat="false" ht="13.8" hidden="false" customHeight="false" outlineLevel="0" collapsed="false">
      <c r="A15" s="0" t="s">
        <v>12</v>
      </c>
      <c r="D15" s="0" t="n">
        <v>1</v>
      </c>
      <c r="E15" s="0" t="n">
        <v>1</v>
      </c>
      <c r="F15" s="0" t="n">
        <v>1</v>
      </c>
    </row>
    <row r="16" customFormat="false" ht="13.8" hidden="false" customHeight="false" outlineLevel="0" collapsed="false">
      <c r="A16" s="0" t="s">
        <v>13</v>
      </c>
      <c r="D16" s="0" t="n">
        <v>1</v>
      </c>
      <c r="E16" s="0" t="n">
        <v>1</v>
      </c>
      <c r="F16" s="0" t="n">
        <v>2</v>
      </c>
    </row>
    <row r="17" customFormat="false" ht="13.8" hidden="false" customHeight="false" outlineLevel="0" collapsed="false">
      <c r="B17" s="0" t="s">
        <v>14</v>
      </c>
      <c r="D17" s="0" t="n">
        <v>0</v>
      </c>
    </row>
    <row r="19" customFormat="false" ht="13.8" hidden="false" customHeight="false" outlineLevel="0" collapsed="false">
      <c r="B19" s="0" t="s">
        <v>15</v>
      </c>
      <c r="D19" s="0" t="n">
        <v>0</v>
      </c>
    </row>
    <row r="21" customFormat="false" ht="13.8" hidden="false" customHeight="false" outlineLevel="0" collapsed="false">
      <c r="A21" s="0" t="s">
        <v>16</v>
      </c>
      <c r="D21" s="0" t="n">
        <v>1</v>
      </c>
      <c r="E21" s="0" t="n">
        <v>2</v>
      </c>
      <c r="F21" s="0" t="n">
        <v>6</v>
      </c>
    </row>
    <row r="22" customFormat="false" ht="13.8" hidden="false" customHeight="false" outlineLevel="0" collapsed="false">
      <c r="B22" s="0" t="s">
        <v>17</v>
      </c>
      <c r="D22" s="0" t="n">
        <v>1</v>
      </c>
      <c r="E22" s="0" t="n">
        <v>3</v>
      </c>
      <c r="F22" s="0" t="n">
        <v>2</v>
      </c>
    </row>
    <row r="23" customFormat="false" ht="13.8" hidden="false" customHeight="false" outlineLevel="0" collapsed="false">
      <c r="B23" s="0" t="s">
        <v>18</v>
      </c>
      <c r="D23" s="0" t="n">
        <v>1</v>
      </c>
      <c r="E23" s="0" t="n">
        <v>3</v>
      </c>
      <c r="F23" s="0" t="n">
        <v>3</v>
      </c>
    </row>
    <row r="24" customFormat="false" ht="13.8" hidden="false" customHeight="false" outlineLevel="0" collapsed="false">
      <c r="C24" s="0" t="s">
        <v>19</v>
      </c>
      <c r="D24" s="0" t="n">
        <v>1</v>
      </c>
    </row>
    <row r="25" customFormat="false" ht="13.8" hidden="false" customHeight="false" outlineLevel="0" collapsed="false">
      <c r="C25" s="0" t="s">
        <v>20</v>
      </c>
      <c r="D25" s="0" t="n">
        <v>1</v>
      </c>
    </row>
    <row r="26" customFormat="false" ht="13.8" hidden="false" customHeight="false" outlineLevel="0" collapsed="false">
      <c r="C26" s="0" t="s">
        <v>21</v>
      </c>
      <c r="D26" s="0" t="n">
        <v>1</v>
      </c>
    </row>
    <row r="27" customFormat="false" ht="13.8" hidden="false" customHeight="false" outlineLevel="0" collapsed="false">
      <c r="B27" s="0" t="s">
        <v>22</v>
      </c>
      <c r="D27" s="0" t="n">
        <v>1</v>
      </c>
      <c r="E27" s="0" t="n">
        <v>4</v>
      </c>
      <c r="F27" s="0" t="n">
        <v>4</v>
      </c>
    </row>
    <row r="28" customFormat="false" ht="13.8" hidden="false" customHeight="false" outlineLevel="0" collapsed="false">
      <c r="B28" s="0" t="s">
        <v>23</v>
      </c>
      <c r="D28" s="0" t="n">
        <v>1</v>
      </c>
      <c r="E28" s="0" t="n">
        <v>4</v>
      </c>
      <c r="F28" s="0" t="n">
        <v>3</v>
      </c>
    </row>
    <row r="29" customFormat="false" ht="13.8" hidden="false" customHeight="false" outlineLevel="0" collapsed="false">
      <c r="C29" s="0" t="s">
        <v>24</v>
      </c>
      <c r="D29" s="0" t="n">
        <v>1</v>
      </c>
    </row>
    <row r="30" customFormat="false" ht="13.8" hidden="false" customHeight="false" outlineLevel="0" collapsed="false">
      <c r="C30" s="0" t="s">
        <v>25</v>
      </c>
      <c r="D30" s="0" t="n">
        <v>1</v>
      </c>
    </row>
    <row r="31" customFormat="false" ht="13.8" hidden="false" customHeight="false" outlineLevel="0" collapsed="false">
      <c r="C31" s="0" t="s">
        <v>26</v>
      </c>
      <c r="D31" s="9" t="n">
        <v>1</v>
      </c>
    </row>
    <row r="32" customFormat="false" ht="13.8" hidden="false" customHeight="false" outlineLevel="0" collapsed="false">
      <c r="B32" s="0" t="s">
        <v>27</v>
      </c>
      <c r="D32" s="0" t="n">
        <v>1</v>
      </c>
      <c r="E32" s="0" t="n">
        <v>5</v>
      </c>
      <c r="F32" s="0" t="n">
        <v>7</v>
      </c>
    </row>
    <row r="33" customFormat="false" ht="13.8" hidden="false" customHeight="false" outlineLevel="0" collapsed="false">
      <c r="B33" s="0" t="s">
        <v>28</v>
      </c>
      <c r="D33" s="0" t="n">
        <v>1</v>
      </c>
      <c r="E33" s="0" t="n">
        <v>5</v>
      </c>
      <c r="F33" s="0" t="n">
        <v>2</v>
      </c>
    </row>
    <row r="34" customFormat="false" ht="13.8" hidden="false" customHeight="false" outlineLevel="0" collapsed="false">
      <c r="C34" s="0" t="s">
        <v>29</v>
      </c>
      <c r="D34" s="0" t="n">
        <v>1</v>
      </c>
    </row>
    <row r="35" customFormat="false" ht="13.8" hidden="false" customHeight="false" outlineLevel="0" collapsed="false">
      <c r="C35" s="0" t="s">
        <v>30</v>
      </c>
      <c r="D35" s="0" t="n">
        <v>1</v>
      </c>
    </row>
    <row r="36" customFormat="false" ht="13.8" hidden="false" customHeight="false" outlineLevel="0" collapsed="false">
      <c r="A36" s="0" t="s">
        <v>18</v>
      </c>
      <c r="D36" s="0" t="n">
        <v>1</v>
      </c>
      <c r="E36" s="0" t="n">
        <v>6</v>
      </c>
      <c r="F36" s="0" t="n">
        <v>4</v>
      </c>
    </row>
    <row r="37" customFormat="false" ht="13.8" hidden="false" customHeight="false" outlineLevel="0" collapsed="false">
      <c r="A37" s="0" t="s">
        <v>31</v>
      </c>
      <c r="D37" s="0" t="n">
        <v>1</v>
      </c>
      <c r="E37" s="0" t="n">
        <v>6</v>
      </c>
      <c r="F37" s="0" t="n">
        <v>3</v>
      </c>
    </row>
    <row r="38" customFormat="false" ht="13.8" hidden="false" customHeight="false" outlineLevel="0" collapsed="false">
      <c r="B38" s="0" t="s">
        <v>32</v>
      </c>
      <c r="D38" s="0" t="n">
        <v>1</v>
      </c>
      <c r="E38" s="0" t="n">
        <v>7</v>
      </c>
      <c r="F38" s="0" t="n">
        <v>6</v>
      </c>
    </row>
    <row r="39" customFormat="false" ht="13.8" hidden="false" customHeight="false" outlineLevel="0" collapsed="false">
      <c r="B39" s="0" t="s">
        <v>33</v>
      </c>
      <c r="D39" s="0" t="n">
        <v>1</v>
      </c>
      <c r="E39" s="0" t="n">
        <v>8</v>
      </c>
      <c r="F39" s="0" t="n">
        <v>4</v>
      </c>
    </row>
    <row r="40" customFormat="false" ht="13.8" hidden="false" customHeight="false" outlineLevel="0" collapsed="false">
      <c r="B40" s="0" t="s">
        <v>34</v>
      </c>
      <c r="D40" s="0" t="n">
        <v>1</v>
      </c>
      <c r="E40" s="0" t="n">
        <v>8</v>
      </c>
      <c r="F40" s="0" t="n">
        <v>1</v>
      </c>
    </row>
    <row r="41" customFormat="false" ht="13.8" hidden="false" customHeight="false" outlineLevel="0" collapsed="false">
      <c r="C41" s="0" t="s">
        <v>35</v>
      </c>
      <c r="D41" s="0" t="n">
        <v>1</v>
      </c>
    </row>
    <row r="42" customFormat="false" ht="13.8" hidden="false" customHeight="false" outlineLevel="0" collapsed="false">
      <c r="C42" s="0" t="s">
        <v>36</v>
      </c>
      <c r="D42" s="9" t="n">
        <v>1</v>
      </c>
    </row>
    <row r="43" customFormat="false" ht="13.8" hidden="false" customHeight="false" outlineLevel="0" collapsed="false">
      <c r="B43" s="0" t="s">
        <v>37</v>
      </c>
      <c r="D43" s="0" t="n">
        <v>0</v>
      </c>
    </row>
    <row r="44" customFormat="false" ht="13.8" hidden="false" customHeight="false" outlineLevel="0" collapsed="false">
      <c r="A44" s="0" t="s">
        <v>38</v>
      </c>
      <c r="D44" s="0" t="n">
        <v>1</v>
      </c>
      <c r="E44" s="0" t="n">
        <v>9</v>
      </c>
      <c r="F44" s="0" t="n">
        <v>7</v>
      </c>
    </row>
    <row r="45" customFormat="false" ht="13.8" hidden="false" customHeight="false" outlineLevel="0" collapsed="false">
      <c r="A45" s="0" t="s">
        <v>39</v>
      </c>
      <c r="D45" s="0" t="n">
        <v>1</v>
      </c>
      <c r="E45" s="0" t="n">
        <v>9</v>
      </c>
      <c r="F45" s="0" t="n">
        <v>2</v>
      </c>
    </row>
    <row r="46" customFormat="false" ht="13.8" hidden="false" customHeight="false" outlineLevel="0" collapsed="false">
      <c r="B46" s="0" t="s">
        <v>40</v>
      </c>
      <c r="D46" s="0" t="n">
        <v>0</v>
      </c>
    </row>
    <row r="47" customFormat="false" ht="13.8" hidden="false" customHeight="false" outlineLevel="0" collapsed="false">
      <c r="B47" s="0" t="s">
        <v>41</v>
      </c>
      <c r="D47" s="0" t="n">
        <v>0</v>
      </c>
    </row>
    <row r="48" customFormat="false" ht="13.8" hidden="false" customHeight="false" outlineLevel="0" collapsed="false">
      <c r="C48" s="0" t="s">
        <v>42</v>
      </c>
      <c r="D48" s="0" t="n">
        <v>0</v>
      </c>
    </row>
    <row r="49" customFormat="false" ht="13.8" hidden="false" customHeight="false" outlineLevel="0" collapsed="false">
      <c r="C49" s="0" t="s">
        <v>43</v>
      </c>
      <c r="D49" s="0" t="n">
        <v>0</v>
      </c>
    </row>
    <row r="50" customFormat="false" ht="13.8" hidden="false" customHeight="false" outlineLevel="0" collapsed="false">
      <c r="C50" s="0" t="s">
        <v>44</v>
      </c>
      <c r="D50" s="0" t="n">
        <v>0</v>
      </c>
    </row>
    <row r="51" customFormat="false" ht="13.8" hidden="false" customHeight="false" outlineLevel="0" collapsed="false">
      <c r="B51" s="0" t="s">
        <v>45</v>
      </c>
      <c r="D51" s="0" t="n">
        <v>1</v>
      </c>
      <c r="E51" s="0" t="n">
        <v>10</v>
      </c>
      <c r="F51" s="0" t="n">
        <v>7</v>
      </c>
    </row>
    <row r="52" customFormat="false" ht="13.8" hidden="false" customHeight="false" outlineLevel="0" collapsed="false">
      <c r="B52" s="0" t="s">
        <v>46</v>
      </c>
      <c r="D52" s="0" t="n">
        <v>1</v>
      </c>
      <c r="E52" s="0" t="n">
        <v>10</v>
      </c>
      <c r="F52" s="0" t="n">
        <v>6</v>
      </c>
    </row>
    <row r="53" customFormat="false" ht="13.8" hidden="false" customHeight="false" outlineLevel="0" collapsed="false">
      <c r="C53" s="0" t="s">
        <v>47</v>
      </c>
      <c r="D53" s="0" t="n">
        <v>1</v>
      </c>
    </row>
    <row r="54" customFormat="false" ht="13.8" hidden="false" customHeight="false" outlineLevel="0" collapsed="false">
      <c r="C54" s="0" t="s">
        <v>48</v>
      </c>
      <c r="D54" s="0" t="n">
        <v>1</v>
      </c>
    </row>
    <row r="55" customFormat="false" ht="13.8" hidden="false" customHeight="false" outlineLevel="0" collapsed="false">
      <c r="C55" s="0" t="s">
        <v>49</v>
      </c>
      <c r="D55" s="9" t="n">
        <v>1</v>
      </c>
    </row>
    <row r="56" customFormat="false" ht="13.8" hidden="false" customHeight="false" outlineLevel="0" collapsed="false">
      <c r="B56" s="0" t="s">
        <v>34</v>
      </c>
      <c r="D56" s="0" t="n">
        <v>1</v>
      </c>
      <c r="E56" s="0" t="n">
        <v>11</v>
      </c>
      <c r="F56" s="0" t="n">
        <v>1</v>
      </c>
    </row>
    <row r="57" customFormat="false" ht="13.8" hidden="false" customHeight="false" outlineLevel="0" collapsed="false">
      <c r="B57" s="0" t="s">
        <v>50</v>
      </c>
      <c r="D57" s="0" t="n">
        <v>1</v>
      </c>
    </row>
    <row r="58" customFormat="false" ht="13.8" hidden="false" customHeight="false" outlineLevel="0" collapsed="false">
      <c r="B58" s="0" t="s">
        <v>51</v>
      </c>
      <c r="D58" s="0" t="n">
        <v>1</v>
      </c>
    </row>
    <row r="59" customFormat="false" ht="13.8" hidden="false" customHeight="false" outlineLevel="0" collapsed="false">
      <c r="A59" s="0" t="s">
        <v>52</v>
      </c>
      <c r="D59" s="0" t="n">
        <v>1</v>
      </c>
      <c r="E59" s="0" t="n">
        <v>12</v>
      </c>
      <c r="F59" s="0" t="n">
        <v>3</v>
      </c>
    </row>
    <row r="60" customFormat="false" ht="13.8" hidden="false" customHeight="false" outlineLevel="0" collapsed="false">
      <c r="A60" s="0" t="s">
        <v>53</v>
      </c>
      <c r="D60" s="0" t="n">
        <v>1</v>
      </c>
      <c r="E60" s="0" t="n">
        <v>12</v>
      </c>
      <c r="F60" s="0" t="n">
        <v>4</v>
      </c>
    </row>
    <row r="61" customFormat="false" ht="13.8" hidden="false" customHeight="false" outlineLevel="0" collapsed="false">
      <c r="B61" s="0" t="s">
        <v>54</v>
      </c>
      <c r="D61" s="0" t="n">
        <v>1</v>
      </c>
      <c r="E61" s="0" t="n">
        <v>13</v>
      </c>
      <c r="F61" s="0" t="n">
        <v>6</v>
      </c>
    </row>
    <row r="62" customFormat="false" ht="13.8" hidden="false" customHeight="false" outlineLevel="0" collapsed="false">
      <c r="B62" s="0" t="s">
        <v>55</v>
      </c>
      <c r="D62" s="0" t="n">
        <v>1</v>
      </c>
      <c r="E62" s="0" t="n">
        <v>13</v>
      </c>
      <c r="F62" s="0" t="n">
        <v>1</v>
      </c>
    </row>
    <row r="63" customFormat="false" ht="13.8" hidden="false" customHeight="false" outlineLevel="0" collapsed="false">
      <c r="C63" s="0" t="s">
        <v>56</v>
      </c>
      <c r="D63" s="0" t="n">
        <v>1</v>
      </c>
    </row>
    <row r="64" customFormat="false" ht="13.8" hidden="false" customHeight="false" outlineLevel="0" collapsed="false">
      <c r="C64" s="0" t="s">
        <v>57</v>
      </c>
      <c r="D64" s="9" t="n">
        <v>1</v>
      </c>
    </row>
    <row r="65" customFormat="false" ht="13.8" hidden="false" customHeight="false" outlineLevel="0" collapsed="false">
      <c r="B65" s="0" t="s">
        <v>58</v>
      </c>
      <c r="D65" s="0" t="n">
        <v>1</v>
      </c>
      <c r="E65" s="0" t="n">
        <v>14</v>
      </c>
      <c r="F65" s="0" t="n">
        <v>7</v>
      </c>
    </row>
    <row r="66" customFormat="false" ht="13.8" hidden="false" customHeight="false" outlineLevel="0" collapsed="false">
      <c r="B66" s="0" t="s">
        <v>59</v>
      </c>
      <c r="D66" s="0" t="n">
        <v>0</v>
      </c>
    </row>
    <row r="68" customFormat="false" ht="13.8" hidden="false" customHeight="false" outlineLevel="0" collapsed="false">
      <c r="D68" s="9" t="s">
        <v>60</v>
      </c>
    </row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autoFilter ref="D14:F66"/>
  <mergeCells count="4">
    <mergeCell ref="A1:F1"/>
    <mergeCell ref="A4:F4"/>
    <mergeCell ref="A7:F7"/>
    <mergeCell ref="A8:F8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48"/>
  <sheetViews>
    <sheetView windowProtection="false" showFormulas="false" showGridLines="true" showRowColHeaders="true" showZeros="true" rightToLeft="false" tabSelected="true" showOutlineSymbols="true" defaultGridColor="true" view="normal" topLeftCell="A30" colorId="64" zoomScale="100" zoomScaleNormal="100" zoomScalePageLayoutView="100" workbookViewId="0">
      <selection pane="topLeft" activeCell="D38" activeCellId="0" sqref="D38:E39"/>
    </sheetView>
  </sheetViews>
  <sheetFormatPr defaultRowHeight="12.8"/>
  <cols>
    <col collapsed="false" hidden="false" max="1025" min="1" style="0" width="12.2755102040816"/>
  </cols>
  <sheetData>
    <row r="1" customFormat="false" ht="17.35" hidden="false" customHeight="false" outlineLevel="0" collapsed="false">
      <c r="A1" s="1" t="s">
        <v>61</v>
      </c>
      <c r="B1" s="1"/>
      <c r="C1" s="1"/>
      <c r="D1" s="1"/>
      <c r="E1" s="1"/>
      <c r="F1" s="1"/>
      <c r="G1" s="1"/>
      <c r="H1" s="1"/>
    </row>
    <row r="3" customFormat="false" ht="13.8" hidden="false" customHeight="false" outlineLevel="0" collapsed="false">
      <c r="A3" s="10" t="s">
        <v>1</v>
      </c>
      <c r="B3" s="11"/>
      <c r="C3" s="11"/>
      <c r="D3" s="11"/>
      <c r="E3" s="11"/>
      <c r="F3" s="11"/>
      <c r="G3" s="11"/>
      <c r="H3" s="11"/>
    </row>
    <row r="4" customFormat="false" ht="13.8" hidden="false" customHeight="false" outlineLevel="0" collapsed="false">
      <c r="A4" s="12" t="s">
        <v>62</v>
      </c>
      <c r="B4" s="12"/>
      <c r="C4" s="12"/>
      <c r="D4" s="12"/>
      <c r="E4" s="12"/>
      <c r="F4" s="12"/>
      <c r="G4" s="12"/>
      <c r="H4" s="12"/>
    </row>
    <row r="5" customFormat="false" ht="13.8" hidden="false" customHeight="false" outlineLevel="0" collapsed="false">
      <c r="A5" s="12" t="s">
        <v>63</v>
      </c>
      <c r="B5" s="12"/>
      <c r="C5" s="12"/>
      <c r="D5" s="12"/>
      <c r="E5" s="12"/>
      <c r="F5" s="12"/>
      <c r="G5" s="12"/>
      <c r="H5" s="12"/>
    </row>
    <row r="6" customFormat="false" ht="13.8" hidden="false" customHeight="false" outlineLevel="0" collapsed="false">
      <c r="A6" s="12" t="s">
        <v>64</v>
      </c>
      <c r="B6" s="12"/>
      <c r="C6" s="12"/>
      <c r="D6" s="12"/>
      <c r="E6" s="12"/>
      <c r="F6" s="12"/>
      <c r="G6" s="12"/>
      <c r="H6" s="12"/>
    </row>
    <row r="8" customFormat="false" ht="13.8" hidden="false" customHeight="false" outlineLevel="0" collapsed="false">
      <c r="A8" s="10" t="s">
        <v>3</v>
      </c>
      <c r="B8" s="11"/>
      <c r="C8" s="11"/>
      <c r="D8" s="11"/>
      <c r="E8" s="11"/>
      <c r="F8" s="11"/>
      <c r="G8" s="11"/>
      <c r="H8" s="11"/>
    </row>
    <row r="9" customFormat="false" ht="13.8" hidden="false" customHeight="false" outlineLevel="0" collapsed="false">
      <c r="A9" s="12" t="s">
        <v>65</v>
      </c>
      <c r="B9" s="12"/>
      <c r="C9" s="12"/>
      <c r="D9" s="12"/>
      <c r="E9" s="12"/>
      <c r="F9" s="12"/>
      <c r="G9" s="12"/>
      <c r="H9" s="12"/>
    </row>
    <row r="10" customFormat="false" ht="13.8" hidden="false" customHeight="false" outlineLevel="0" collapsed="false">
      <c r="A10" s="12" t="s">
        <v>66</v>
      </c>
      <c r="B10" s="12"/>
      <c r="C10" s="12"/>
      <c r="D10" s="12"/>
      <c r="E10" s="12"/>
      <c r="F10" s="12"/>
      <c r="G10" s="12"/>
      <c r="H10" s="12"/>
    </row>
    <row r="11" customFormat="false" ht="13.8" hidden="false" customHeight="false" outlineLevel="0" collapsed="false">
      <c r="A11" s="12" t="s">
        <v>67</v>
      </c>
      <c r="B11" s="12"/>
      <c r="C11" s="12"/>
      <c r="D11" s="12"/>
      <c r="E11" s="12"/>
      <c r="F11" s="12"/>
      <c r="G11" s="12"/>
      <c r="H11" s="12"/>
    </row>
    <row r="12" customFormat="false" ht="22.75" hidden="false" customHeight="true" outlineLevel="0" collapsed="false">
      <c r="A12" s="13" t="s">
        <v>68</v>
      </c>
      <c r="B12" s="13"/>
      <c r="C12" s="13"/>
      <c r="D12" s="13"/>
      <c r="E12" s="13"/>
      <c r="F12" s="13"/>
      <c r="G12" s="13"/>
      <c r="H12" s="13"/>
    </row>
    <row r="13" customFormat="false" ht="13.8" hidden="false" customHeight="false" outlineLevel="0" collapsed="false">
      <c r="A13" s="12" t="s">
        <v>69</v>
      </c>
      <c r="B13" s="12"/>
      <c r="C13" s="12"/>
      <c r="D13" s="12"/>
      <c r="E13" s="12"/>
      <c r="F13" s="12"/>
      <c r="G13" s="12"/>
      <c r="H13" s="12"/>
    </row>
    <row r="15" customFormat="false" ht="13.8" hidden="false" customHeight="false" outlineLevel="0" collapsed="false">
      <c r="A15" s="0" t="s">
        <v>70</v>
      </c>
      <c r="F15" s="0" t="s">
        <v>71</v>
      </c>
    </row>
    <row r="16" customFormat="false" ht="13.8" hidden="false" customHeight="false" outlineLevel="0" collapsed="false">
      <c r="A16" s="0" t="s">
        <v>72</v>
      </c>
      <c r="F16" s="0" t="s">
        <v>73</v>
      </c>
    </row>
    <row r="17" customFormat="false" ht="13.8" hidden="false" customHeight="false" outlineLevel="0" collapsed="false">
      <c r="A17" s="0" t="s">
        <v>74</v>
      </c>
      <c r="F17" s="0" t="s">
        <v>75</v>
      </c>
    </row>
    <row r="18" customFormat="false" ht="13.8" hidden="false" customHeight="false" outlineLevel="0" collapsed="false">
      <c r="A18" s="0" t="s">
        <v>76</v>
      </c>
      <c r="F18" s="14" t="s">
        <v>77</v>
      </c>
      <c r="G18" s="15"/>
      <c r="H18" s="15"/>
    </row>
    <row r="21" customFormat="false" ht="13.8" hidden="false" customHeight="false" outlineLevel="0" collapsed="false">
      <c r="B21" s="16" t="s">
        <v>78</v>
      </c>
      <c r="C21" s="16" t="s">
        <v>79</v>
      </c>
      <c r="D21" s="16" t="s">
        <v>80</v>
      </c>
      <c r="E21" s="16" t="s">
        <v>81</v>
      </c>
      <c r="F21" s="16" t="s">
        <v>82</v>
      </c>
      <c r="G21" s="16" t="s">
        <v>83</v>
      </c>
      <c r="H21" s="16" t="s">
        <v>84</v>
      </c>
    </row>
    <row r="22" customFormat="false" ht="13.8" hidden="false" customHeight="false" outlineLevel="0" collapsed="false">
      <c r="B22" s="16" t="s">
        <v>85</v>
      </c>
      <c r="C22" s="16" t="s">
        <v>86</v>
      </c>
      <c r="D22" s="16" t="s">
        <v>87</v>
      </c>
      <c r="E22" s="16" t="s">
        <v>88</v>
      </c>
      <c r="F22" s="16" t="s">
        <v>89</v>
      </c>
      <c r="G22" s="16" t="s">
        <v>90</v>
      </c>
      <c r="H22" s="16" t="s">
        <v>91</v>
      </c>
    </row>
    <row r="23" customFormat="false" ht="13.8" hidden="false" customHeight="false" outlineLevel="0" collapsed="false">
      <c r="B23" s="16" t="s">
        <v>92</v>
      </c>
      <c r="C23" s="16" t="s">
        <v>93</v>
      </c>
      <c r="D23" s="16" t="s">
        <v>94</v>
      </c>
      <c r="E23" s="16" t="s">
        <v>53</v>
      </c>
      <c r="F23" s="16" t="s">
        <v>54</v>
      </c>
      <c r="G23" s="16" t="s">
        <v>16</v>
      </c>
      <c r="H23" s="16" t="s">
        <v>27</v>
      </c>
    </row>
    <row r="24" customFormat="false" ht="13.8" hidden="false" customHeight="false" outlineLevel="0" collapsed="false">
      <c r="B24" s="16" t="s">
        <v>95</v>
      </c>
      <c r="C24" s="16" t="s">
        <v>17</v>
      </c>
      <c r="D24" s="16" t="s">
        <v>23</v>
      </c>
      <c r="E24" s="16" t="s">
        <v>18</v>
      </c>
      <c r="F24" s="16" t="s">
        <v>96</v>
      </c>
      <c r="G24" s="16" t="s">
        <v>32</v>
      </c>
      <c r="H24" s="16" t="s">
        <v>38</v>
      </c>
    </row>
    <row r="25" customFormat="false" ht="13.8" hidden="false" customHeight="false" outlineLevel="0" collapsed="false">
      <c r="B25" s="16" t="s">
        <v>97</v>
      </c>
      <c r="C25" s="16" t="s">
        <v>28</v>
      </c>
      <c r="D25" s="16" t="s">
        <v>31</v>
      </c>
      <c r="E25" s="16" t="s">
        <v>33</v>
      </c>
      <c r="G25" s="16" t="s">
        <v>46</v>
      </c>
      <c r="H25" s="16" t="s">
        <v>45</v>
      </c>
    </row>
    <row r="26" customFormat="false" ht="13.8" hidden="false" customHeight="false" outlineLevel="0" collapsed="false">
      <c r="B26" s="16" t="s">
        <v>55</v>
      </c>
      <c r="C26" s="16" t="s">
        <v>39</v>
      </c>
      <c r="D26" s="16" t="s">
        <v>98</v>
      </c>
      <c r="E26" s="16" t="s">
        <v>51</v>
      </c>
      <c r="G26" s="16" t="s">
        <v>52</v>
      </c>
      <c r="H26" s="16" t="s">
        <v>99</v>
      </c>
    </row>
    <row r="28" customFormat="false" ht="13.8" hidden="false" customHeight="false" outlineLevel="0" collapsed="false">
      <c r="A28" s="17" t="s">
        <v>100</v>
      </c>
      <c r="B28" s="18" t="s">
        <v>101</v>
      </c>
      <c r="C28" s="18" t="s">
        <v>102</v>
      </c>
      <c r="D28" s="18" t="s">
        <v>102</v>
      </c>
      <c r="E28" s="18" t="s">
        <v>102</v>
      </c>
      <c r="F28" s="17"/>
      <c r="G28" s="18" t="s">
        <v>102</v>
      </c>
      <c r="H28" s="18" t="s">
        <v>103</v>
      </c>
    </row>
    <row r="29" customFormat="false" ht="13.8" hidden="false" customHeight="false" outlineLevel="0" collapsed="false">
      <c r="A29" s="17" t="s">
        <v>104</v>
      </c>
      <c r="B29" s="18" t="n">
        <v>41</v>
      </c>
      <c r="C29" s="18" t="n">
        <v>5</v>
      </c>
      <c r="D29" s="18" t="n">
        <v>12</v>
      </c>
      <c r="E29" s="18" t="n">
        <v>10</v>
      </c>
      <c r="F29" s="17"/>
      <c r="G29" s="18" t="n">
        <v>29</v>
      </c>
      <c r="H29" s="18" t="n">
        <v>31</v>
      </c>
    </row>
    <row r="30" customFormat="false" ht="13.8" hidden="false" customHeight="false" outlineLevel="0" collapsed="false">
      <c r="A30" s="17" t="s">
        <v>105</v>
      </c>
      <c r="B30" s="18" t="n">
        <v>12</v>
      </c>
      <c r="C30" s="18" t="n">
        <v>2</v>
      </c>
      <c r="D30" s="18" t="n">
        <v>2</v>
      </c>
      <c r="E30" s="18" t="n">
        <v>6</v>
      </c>
      <c r="F30" s="17"/>
      <c r="G30" s="18" t="n">
        <v>7</v>
      </c>
      <c r="H30" s="18" t="n">
        <v>12</v>
      </c>
    </row>
    <row r="31" customFormat="false" ht="13.8" hidden="false" customHeight="false" outlineLevel="0" collapsed="false">
      <c r="A31" s="17"/>
      <c r="B31" s="18" t="s">
        <v>106</v>
      </c>
      <c r="C31" s="18" t="s">
        <v>101</v>
      </c>
      <c r="D31" s="18" t="s">
        <v>101</v>
      </c>
      <c r="E31" s="18" t="s">
        <v>106</v>
      </c>
      <c r="F31" s="17"/>
      <c r="G31" s="18" t="s">
        <v>106</v>
      </c>
      <c r="H31" s="18" t="s">
        <v>107</v>
      </c>
    </row>
    <row r="32" customFormat="false" ht="13.8" hidden="false" customHeight="false" outlineLevel="0" collapsed="false">
      <c r="A32" s="17" t="s">
        <v>104</v>
      </c>
      <c r="B32" s="18" t="n">
        <v>40</v>
      </c>
      <c r="C32" s="18" t="n">
        <v>40</v>
      </c>
      <c r="D32" s="18" t="n">
        <v>33</v>
      </c>
      <c r="E32" s="18" t="n">
        <v>23</v>
      </c>
      <c r="F32" s="17"/>
      <c r="G32" s="18" t="n">
        <v>4</v>
      </c>
      <c r="H32" s="18" t="n">
        <v>37</v>
      </c>
    </row>
    <row r="33" customFormat="false" ht="13.8" hidden="false" customHeight="false" outlineLevel="0" collapsed="false">
      <c r="A33" s="17" t="s">
        <v>105</v>
      </c>
      <c r="B33" s="18" t="n">
        <v>1</v>
      </c>
      <c r="C33" s="18" t="n">
        <v>2</v>
      </c>
      <c r="D33" s="18" t="n">
        <v>8</v>
      </c>
      <c r="E33" s="18" t="n">
        <v>3</v>
      </c>
      <c r="F33" s="17"/>
      <c r="G33" s="18" t="n">
        <v>11</v>
      </c>
      <c r="H33" s="18" t="n">
        <v>4</v>
      </c>
    </row>
    <row r="34" customFormat="false" ht="13.8" hidden="false" customHeight="false" outlineLevel="0" collapsed="false">
      <c r="A34" s="17"/>
      <c r="B34" s="18" t="s">
        <v>107</v>
      </c>
      <c r="C34" s="18" t="s">
        <v>107</v>
      </c>
      <c r="D34" s="18" t="s">
        <v>107</v>
      </c>
      <c r="E34" s="18" t="s">
        <v>101</v>
      </c>
      <c r="F34" s="17"/>
      <c r="G34" s="18" t="s">
        <v>103</v>
      </c>
      <c r="H34" s="18" t="s">
        <v>102</v>
      </c>
    </row>
    <row r="35" customFormat="false" ht="13.8" hidden="false" customHeight="false" outlineLevel="0" collapsed="false">
      <c r="A35" s="17" t="s">
        <v>104</v>
      </c>
      <c r="B35" s="18" t="n">
        <v>7</v>
      </c>
      <c r="C35" s="18" t="n">
        <v>12</v>
      </c>
      <c r="D35" s="18" t="n">
        <v>22</v>
      </c>
      <c r="E35" s="18" t="n">
        <v>31</v>
      </c>
      <c r="F35" s="17"/>
      <c r="G35" s="18" t="n">
        <v>7</v>
      </c>
      <c r="H35" s="18" t="n">
        <v>3</v>
      </c>
    </row>
    <row r="36" customFormat="false" ht="13.8" hidden="false" customHeight="false" outlineLevel="0" collapsed="false">
      <c r="A36" s="17" t="s">
        <v>105</v>
      </c>
      <c r="B36" s="18" t="n">
        <v>5</v>
      </c>
      <c r="C36" s="18" t="n">
        <v>7</v>
      </c>
      <c r="D36" s="18" t="n">
        <v>6</v>
      </c>
      <c r="E36" s="18" t="n">
        <v>8</v>
      </c>
      <c r="F36" s="17"/>
      <c r="G36" s="18" t="n">
        <v>15</v>
      </c>
      <c r="H36" s="18" t="n">
        <v>3</v>
      </c>
    </row>
    <row r="37" customFormat="false" ht="13.8" hidden="false" customHeight="false" outlineLevel="0" collapsed="false">
      <c r="A37" s="17"/>
      <c r="B37" s="18" t="s">
        <v>103</v>
      </c>
      <c r="C37" s="18" t="s">
        <v>108</v>
      </c>
      <c r="D37" s="18" t="s">
        <v>106</v>
      </c>
      <c r="E37" s="18" t="s">
        <v>108</v>
      </c>
      <c r="F37" s="17"/>
      <c r="G37" s="18" t="s">
        <v>103</v>
      </c>
      <c r="H37" s="18" t="s">
        <v>109</v>
      </c>
    </row>
    <row r="38" customFormat="false" ht="13.8" hidden="false" customHeight="false" outlineLevel="0" collapsed="false">
      <c r="A38" s="17" t="s">
        <v>104</v>
      </c>
      <c r="B38" s="18" t="n">
        <v>4</v>
      </c>
      <c r="C38" s="18" t="n">
        <v>24</v>
      </c>
      <c r="D38" s="18" t="n">
        <v>35</v>
      </c>
      <c r="E38" s="18" t="n">
        <v>59</v>
      </c>
      <c r="F38" s="17"/>
      <c r="G38" s="18" t="n">
        <v>11</v>
      </c>
      <c r="H38" s="18" t="n">
        <v>29</v>
      </c>
    </row>
    <row r="39" customFormat="false" ht="13.8" hidden="false" customHeight="false" outlineLevel="0" collapsed="false">
      <c r="A39" s="17" t="s">
        <v>105</v>
      </c>
      <c r="B39" s="18" t="n">
        <v>13</v>
      </c>
      <c r="C39" s="18" t="n">
        <v>5</v>
      </c>
      <c r="D39" s="18" t="n">
        <v>10</v>
      </c>
      <c r="E39" s="18" t="n">
        <v>15</v>
      </c>
      <c r="F39" s="17"/>
      <c r="G39" s="18" t="n">
        <v>2</v>
      </c>
      <c r="H39" s="18" t="n">
        <v>8</v>
      </c>
    </row>
    <row r="41" customFormat="false" ht="13.8" hidden="false" customHeight="false" outlineLevel="0" collapsed="false">
      <c r="A41" s="19" t="s">
        <v>110</v>
      </c>
    </row>
    <row r="42" customFormat="false" ht="13.8" hidden="false" customHeight="false" outlineLevel="0" collapsed="false">
      <c r="A42" s="0" t="s">
        <v>102</v>
      </c>
      <c r="B42" s="20" t="s">
        <v>111</v>
      </c>
    </row>
    <row r="43" customFormat="false" ht="13.8" hidden="false" customHeight="false" outlineLevel="0" collapsed="false">
      <c r="A43" s="0" t="s">
        <v>109</v>
      </c>
      <c r="B43" s="0" t="s">
        <v>112</v>
      </c>
    </row>
    <row r="44" customFormat="false" ht="13.8" hidden="false" customHeight="false" outlineLevel="0" collapsed="false">
      <c r="A44" s="0" t="s">
        <v>113</v>
      </c>
      <c r="B44" s="0" t="s">
        <v>114</v>
      </c>
    </row>
    <row r="45" customFormat="false" ht="13.8" hidden="false" customHeight="false" outlineLevel="0" collapsed="false">
      <c r="A45" s="0" t="s">
        <v>115</v>
      </c>
      <c r="B45" s="0" t="s">
        <v>116</v>
      </c>
    </row>
    <row r="46" customFormat="false" ht="13.8" hidden="false" customHeight="false" outlineLevel="0" collapsed="false">
      <c r="A46" s="0" t="s">
        <v>117</v>
      </c>
      <c r="B46" s="20" t="s">
        <v>118</v>
      </c>
    </row>
    <row r="47" customFormat="false" ht="13.8" hidden="false" customHeight="false" outlineLevel="0" collapsed="false">
      <c r="A47" s="0" t="s">
        <v>103</v>
      </c>
      <c r="B47" s="0" t="s">
        <v>119</v>
      </c>
    </row>
    <row r="48" customFormat="false" ht="13.8" hidden="false" customHeight="false" outlineLevel="0" collapsed="false">
      <c r="A48" s="0" t="s">
        <v>107</v>
      </c>
      <c r="B48" s="0" t="s">
        <v>120</v>
      </c>
    </row>
  </sheetData>
  <mergeCells count="9">
    <mergeCell ref="A1:H1"/>
    <mergeCell ref="A4:H4"/>
    <mergeCell ref="A5:H5"/>
    <mergeCell ref="A6:H6"/>
    <mergeCell ref="A9:H9"/>
    <mergeCell ref="A10:H10"/>
    <mergeCell ref="A11:H11"/>
    <mergeCell ref="A12:H12"/>
    <mergeCell ref="A13:H13"/>
  </mergeCells>
  <hyperlinks>
    <hyperlink ref="B42" r:id="rId1" display="https://www.jigsawplanet.com/?rc=play&amp;pid=0b0177e72484"/>
    <hyperlink ref="B46" r:id="rId2" display="https://www.jigsawplanet.com/?rc=play&amp;pid=2bb59b0a1098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9"/>
  <sheetViews>
    <sheetView windowProtection="false" showFormulas="false" showGridLines="true" showRowColHeaders="true" showZeros="true" rightToLeft="false" tabSelected="false" showOutlineSymbols="true" defaultGridColor="true" view="normal" topLeftCell="A24" colorId="64" zoomScale="100" zoomScaleNormal="100" zoomScalePageLayoutView="100" workbookViewId="0">
      <selection pane="topLeft" activeCell="B38" activeCellId="1" sqref="D38:E39 B38"/>
    </sheetView>
  </sheetViews>
  <sheetFormatPr defaultRowHeight="13.8"/>
  <cols>
    <col collapsed="false" hidden="false" max="1" min="1" style="21" width="12.4897959183673"/>
    <col collapsed="false" hidden="false" max="2" min="2" style="5" width="49.4540816326531"/>
    <col collapsed="false" hidden="false" max="3" min="3" style="5" width="31.265306122449"/>
    <col collapsed="false" hidden="false" max="1025" min="4" style="5" width="14.8928571428571"/>
  </cols>
  <sheetData>
    <row r="1" customFormat="false" ht="13.8" hidden="false" customHeight="true" outlineLevel="0" collapsed="false">
      <c r="A1" s="22" t="s">
        <v>121</v>
      </c>
      <c r="B1" s="22"/>
      <c r="C1" s="22"/>
    </row>
    <row r="2" customFormat="false" ht="13.8" hidden="false" customHeight="false" outlineLevel="0" collapsed="false">
      <c r="A2" s="23"/>
      <c r="C2" s="0"/>
    </row>
    <row r="3" customFormat="false" ht="13.8" hidden="false" customHeight="false" outlineLevel="0" collapsed="false">
      <c r="A3" s="24"/>
      <c r="B3" s="0"/>
      <c r="C3" s="2" t="s">
        <v>122</v>
      </c>
    </row>
    <row r="4" customFormat="false" ht="22.75" hidden="false" customHeight="false" outlineLevel="0" collapsed="false">
      <c r="A4" s="25" t="s">
        <v>123</v>
      </c>
      <c r="B4" s="5" t="s">
        <v>124</v>
      </c>
      <c r="C4" s="5" t="s">
        <v>125</v>
      </c>
    </row>
    <row r="5" customFormat="false" ht="13.8" hidden="false" customHeight="false" outlineLevel="0" collapsed="false">
      <c r="A5" s="24"/>
      <c r="B5" s="5" t="s">
        <v>126</v>
      </c>
      <c r="C5" s="5" t="s">
        <v>127</v>
      </c>
    </row>
    <row r="6" customFormat="false" ht="13.8" hidden="false" customHeight="false" outlineLevel="0" collapsed="false">
      <c r="A6" s="24"/>
      <c r="B6" s="0"/>
      <c r="C6" s="0"/>
    </row>
    <row r="7" customFormat="false" ht="13.8" hidden="false" customHeight="false" outlineLevel="0" collapsed="false">
      <c r="A7" s="25" t="s">
        <v>128</v>
      </c>
      <c r="B7" s="5" t="s">
        <v>129</v>
      </c>
      <c r="C7" s="5" t="s">
        <v>130</v>
      </c>
    </row>
    <row r="8" customFormat="false" ht="13.8" hidden="false" customHeight="false" outlineLevel="0" collapsed="false">
      <c r="A8" s="24"/>
      <c r="B8" s="5" t="s">
        <v>131</v>
      </c>
      <c r="C8" s="5" t="s">
        <v>130</v>
      </c>
    </row>
    <row r="9" customFormat="false" ht="13.8" hidden="false" customHeight="false" outlineLevel="0" collapsed="false">
      <c r="A9" s="24"/>
      <c r="B9" s="5" t="s">
        <v>132</v>
      </c>
      <c r="C9" s="5" t="s">
        <v>130</v>
      </c>
    </row>
    <row r="10" customFormat="false" ht="13.8" hidden="false" customHeight="false" outlineLevel="0" collapsed="false">
      <c r="A10" s="24"/>
      <c r="B10" s="5" t="s">
        <v>133</v>
      </c>
      <c r="C10" s="5" t="s">
        <v>134</v>
      </c>
    </row>
    <row r="11" customFormat="false" ht="13.8" hidden="false" customHeight="false" outlineLevel="0" collapsed="false">
      <c r="A11" s="24"/>
      <c r="B11" s="5" t="s">
        <v>135</v>
      </c>
      <c r="C11" s="5" t="s">
        <v>130</v>
      </c>
    </row>
    <row r="12" customFormat="false" ht="13.8" hidden="false" customHeight="false" outlineLevel="0" collapsed="false">
      <c r="A12" s="24"/>
      <c r="B12" s="5" t="s">
        <v>136</v>
      </c>
      <c r="C12" s="5" t="s">
        <v>134</v>
      </c>
    </row>
    <row r="13" customFormat="false" ht="13.8" hidden="false" customHeight="false" outlineLevel="0" collapsed="false">
      <c r="A13" s="24"/>
      <c r="B13" s="0"/>
      <c r="C13" s="0"/>
    </row>
    <row r="14" customFormat="false" ht="13.8" hidden="false" customHeight="false" outlineLevel="0" collapsed="false">
      <c r="A14" s="25" t="s">
        <v>137</v>
      </c>
      <c r="B14" s="5" t="s">
        <v>138</v>
      </c>
      <c r="C14" s="5" t="n">
        <v>3</v>
      </c>
    </row>
    <row r="15" customFormat="false" ht="13.8" hidden="false" customHeight="false" outlineLevel="0" collapsed="false">
      <c r="A15" s="24"/>
      <c r="B15" s="5" t="s">
        <v>139</v>
      </c>
      <c r="C15" s="5" t="s">
        <v>140</v>
      </c>
    </row>
    <row r="16" customFormat="false" ht="13.8" hidden="false" customHeight="false" outlineLevel="0" collapsed="false">
      <c r="A16" s="24"/>
      <c r="B16" s="5" t="s">
        <v>141</v>
      </c>
      <c r="C16" s="5" t="s">
        <v>142</v>
      </c>
    </row>
    <row r="17" customFormat="false" ht="13.8" hidden="false" customHeight="false" outlineLevel="0" collapsed="false">
      <c r="A17" s="24"/>
      <c r="B17" s="5" t="s">
        <v>143</v>
      </c>
      <c r="C17" s="5" t="s">
        <v>130</v>
      </c>
    </row>
    <row r="18" customFormat="false" ht="13.8" hidden="false" customHeight="false" outlineLevel="0" collapsed="false">
      <c r="A18" s="24"/>
      <c r="B18" s="5" t="s">
        <v>144</v>
      </c>
      <c r="C18" s="5" t="s">
        <v>145</v>
      </c>
    </row>
    <row r="19" customFormat="false" ht="13.8" hidden="false" customHeight="false" outlineLevel="0" collapsed="false">
      <c r="A19" s="24"/>
      <c r="B19" s="5" t="s">
        <v>146</v>
      </c>
      <c r="C19" s="5" t="s">
        <v>130</v>
      </c>
    </row>
    <row r="20" customFormat="false" ht="13.8" hidden="false" customHeight="false" outlineLevel="0" collapsed="false">
      <c r="A20" s="24"/>
      <c r="B20" s="5" t="s">
        <v>147</v>
      </c>
      <c r="C20" s="5" t="s">
        <v>148</v>
      </c>
    </row>
    <row r="21" customFormat="false" ht="13.8" hidden="false" customHeight="false" outlineLevel="0" collapsed="false">
      <c r="A21" s="24"/>
      <c r="B21" s="5" t="s">
        <v>149</v>
      </c>
      <c r="C21" s="5" t="s">
        <v>150</v>
      </c>
    </row>
    <row r="22" customFormat="false" ht="13.8" hidden="false" customHeight="false" outlineLevel="0" collapsed="false">
      <c r="A22" s="24"/>
      <c r="B22" s="5" t="s">
        <v>151</v>
      </c>
      <c r="C22" s="5" t="n">
        <v>2</v>
      </c>
    </row>
    <row r="23" customFormat="false" ht="13.8" hidden="false" customHeight="false" outlineLevel="0" collapsed="false">
      <c r="A23" s="24"/>
      <c r="B23" s="5" t="s">
        <v>152</v>
      </c>
      <c r="C23" s="5" t="n">
        <v>0</v>
      </c>
    </row>
    <row r="24" customFormat="false" ht="13.8" hidden="false" customHeight="false" outlineLevel="0" collapsed="false">
      <c r="A24" s="24"/>
      <c r="B24" s="0"/>
      <c r="C24" s="0"/>
    </row>
    <row r="25" customFormat="false" ht="13.8" hidden="false" customHeight="false" outlineLevel="0" collapsed="false">
      <c r="A25" s="25" t="s">
        <v>153</v>
      </c>
      <c r="B25" s="5" t="s">
        <v>154</v>
      </c>
      <c r="C25" s="26" t="s">
        <v>155</v>
      </c>
    </row>
    <row r="26" customFormat="false" ht="13.8" hidden="false" customHeight="false" outlineLevel="0" collapsed="false">
      <c r="A26" s="24"/>
      <c r="B26" s="5" t="s">
        <v>156</v>
      </c>
      <c r="C26" s="26"/>
    </row>
    <row r="27" customFormat="false" ht="13.8" hidden="false" customHeight="false" outlineLevel="0" collapsed="false">
      <c r="A27" s="24"/>
      <c r="B27" s="5" t="s">
        <v>157</v>
      </c>
      <c r="C27" s="26"/>
    </row>
    <row r="28" customFormat="false" ht="13.8" hidden="false" customHeight="false" outlineLevel="0" collapsed="false">
      <c r="A28" s="24"/>
      <c r="B28" s="5" t="s">
        <v>158</v>
      </c>
      <c r="C28" s="26"/>
    </row>
    <row r="29" customFormat="false" ht="13.8" hidden="false" customHeight="false" outlineLevel="0" collapsed="false">
      <c r="A29" s="24"/>
      <c r="B29" s="5" t="s">
        <v>159</v>
      </c>
      <c r="C29" s="26"/>
    </row>
    <row r="30" customFormat="false" ht="13.8" hidden="false" customHeight="false" outlineLevel="0" collapsed="false">
      <c r="A30" s="24"/>
      <c r="B30" s="0"/>
      <c r="C30" s="0"/>
    </row>
    <row r="31" customFormat="false" ht="13.8" hidden="false" customHeight="false" outlineLevel="0" collapsed="false">
      <c r="A31" s="25" t="s">
        <v>160</v>
      </c>
      <c r="B31" s="5" t="s">
        <v>161</v>
      </c>
      <c r="C31" s="26" t="s">
        <v>162</v>
      </c>
    </row>
    <row r="32" customFormat="false" ht="13.8" hidden="false" customHeight="false" outlineLevel="0" collapsed="false">
      <c r="B32" s="5" t="s">
        <v>163</v>
      </c>
      <c r="C32" s="26"/>
    </row>
    <row r="34" customFormat="false" ht="33.5" hidden="false" customHeight="false" outlineLevel="0" collapsed="false">
      <c r="A34" s="21" t="s">
        <v>164</v>
      </c>
      <c r="B34" s="5" t="s">
        <v>165</v>
      </c>
    </row>
    <row r="35" customFormat="false" ht="13.8" hidden="false" customHeight="false" outlineLevel="0" collapsed="false">
      <c r="B35" s="5" t="s">
        <v>166</v>
      </c>
    </row>
    <row r="36" customFormat="false" ht="13.8" hidden="false" customHeight="false" outlineLevel="0" collapsed="false">
      <c r="B36" s="5" t="s">
        <v>167</v>
      </c>
    </row>
    <row r="37" customFormat="false" ht="13.8" hidden="false" customHeight="false" outlineLevel="0" collapsed="false">
      <c r="B37" s="5" t="s">
        <v>168</v>
      </c>
    </row>
    <row r="38" customFormat="false" ht="13.8" hidden="false" customHeight="false" outlineLevel="0" collapsed="false">
      <c r="B38" s="5" t="s">
        <v>169</v>
      </c>
    </row>
    <row r="39" customFormat="false" ht="13.8" hidden="false" customHeight="false" outlineLevel="0" collapsed="false">
      <c r="B39" s="5" t="s">
        <v>170</v>
      </c>
    </row>
  </sheetData>
  <mergeCells count="3">
    <mergeCell ref="A1:C1"/>
    <mergeCell ref="C25:C29"/>
    <mergeCell ref="C31:C32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65536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I2" activeCellId="1" sqref="D38:E39 I2"/>
    </sheetView>
  </sheetViews>
  <sheetFormatPr defaultRowHeight="14.15"/>
  <cols>
    <col collapsed="false" hidden="false" max="1" min="1" style="0" width="16.3724489795918"/>
    <col collapsed="false" hidden="false" max="2" min="2" style="0" width="17.280612244898"/>
    <col collapsed="false" hidden="false" max="3" min="3" style="0" width="56.3826530612245"/>
    <col collapsed="false" hidden="false" max="4" min="4" style="0" width="4.88775510204082"/>
    <col collapsed="false" hidden="false" max="5" min="5" style="0" width="12.0408163265306"/>
    <col collapsed="false" hidden="false" max="6" min="6" style="0" width="9.77551020408163"/>
    <col collapsed="false" hidden="false" max="10" min="7" style="0" width="8.17857142857143"/>
    <col collapsed="false" hidden="false" max="1025" min="11" style="0" width="9.66326530612245"/>
  </cols>
  <sheetData>
    <row r="1" customFormat="false" ht="12.8" hidden="false" customHeight="true" outlineLevel="0" collapsed="false">
      <c r="A1" s="1" t="s">
        <v>171</v>
      </c>
      <c r="B1" s="1"/>
      <c r="C1" s="1"/>
      <c r="E1" s="1" t="s">
        <v>172</v>
      </c>
      <c r="F1" s="1"/>
      <c r="G1" s="1"/>
      <c r="H1" s="1"/>
      <c r="I1" s="1"/>
      <c r="J1" s="1"/>
      <c r="K1" s="1"/>
      <c r="L1" s="27"/>
      <c r="M1" s="27"/>
      <c r="N1" s="27"/>
      <c r="O1" s="27"/>
    </row>
    <row r="2" customFormat="false" ht="12.8" hidden="false" customHeight="true" outlineLevel="0" collapsed="false">
      <c r="A2" s="28"/>
      <c r="B2" s="27"/>
      <c r="C2" s="27"/>
      <c r="E2" s="0" t="s">
        <v>173</v>
      </c>
      <c r="F2" s="27"/>
      <c r="G2" s="27"/>
      <c r="I2" s="28"/>
      <c r="J2" s="27"/>
      <c r="K2" s="27"/>
      <c r="L2" s="27"/>
      <c r="M2" s="27"/>
      <c r="N2" s="27"/>
      <c r="O2" s="27"/>
    </row>
    <row r="3" customFormat="false" ht="12.8" hidden="false" customHeight="true" outlineLevel="0" collapsed="false">
      <c r="A3" s="10" t="s">
        <v>1</v>
      </c>
      <c r="B3" s="11"/>
      <c r="C3" s="11"/>
      <c r="E3" s="28"/>
      <c r="F3" s="27"/>
      <c r="G3" s="27"/>
      <c r="I3" s="28"/>
      <c r="J3" s="27"/>
      <c r="K3" s="27"/>
      <c r="L3" s="27"/>
      <c r="M3" s="27"/>
      <c r="N3" s="27"/>
      <c r="O3" s="27"/>
    </row>
    <row r="4" customFormat="false" ht="12.8" hidden="false" customHeight="true" outlineLevel="0" collapsed="false">
      <c r="A4" s="4" t="s">
        <v>174</v>
      </c>
      <c r="B4" s="4"/>
      <c r="C4" s="4"/>
      <c r="E4" s="1" t="s">
        <v>175</v>
      </c>
      <c r="F4" s="1"/>
      <c r="G4" s="1"/>
      <c r="H4" s="1"/>
      <c r="I4" s="1"/>
      <c r="J4" s="1"/>
      <c r="K4" s="1"/>
      <c r="L4" s="27"/>
      <c r="M4" s="27"/>
      <c r="N4" s="27"/>
      <c r="O4" s="27"/>
    </row>
    <row r="5" customFormat="false" ht="12.8" hidden="false" customHeight="true" outlineLevel="0" collapsed="false">
      <c r="A5" s="4" t="s">
        <v>176</v>
      </c>
      <c r="B5" s="4"/>
      <c r="C5" s="4"/>
      <c r="E5" s="0" t="s">
        <v>177</v>
      </c>
      <c r="F5" s="0" t="s">
        <v>178</v>
      </c>
      <c r="G5" s="29"/>
      <c r="I5" s="28"/>
      <c r="J5" s="27"/>
      <c r="K5" s="27"/>
      <c r="L5" s="27"/>
      <c r="M5" s="27"/>
      <c r="N5" s="27"/>
      <c r="O5" s="27"/>
    </row>
    <row r="6" customFormat="false" ht="12.8" hidden="false" customHeight="true" outlineLevel="0" collapsed="false">
      <c r="F6" s="0" t="s">
        <v>179</v>
      </c>
      <c r="I6" s="28"/>
      <c r="J6" s="27"/>
      <c r="K6" s="27"/>
      <c r="L6" s="27"/>
      <c r="M6" s="27"/>
      <c r="N6" s="27"/>
      <c r="O6" s="27"/>
    </row>
    <row r="7" customFormat="false" ht="12.8" hidden="false" customHeight="true" outlineLevel="0" collapsed="false">
      <c r="A7" s="10" t="s">
        <v>3</v>
      </c>
      <c r="B7" s="11"/>
      <c r="C7" s="11"/>
      <c r="F7" s="0" t="s">
        <v>180</v>
      </c>
      <c r="G7" s="29"/>
      <c r="I7" s="28"/>
      <c r="J7" s="27"/>
      <c r="K7" s="27"/>
      <c r="L7" s="27"/>
      <c r="M7" s="27"/>
      <c r="N7" s="27"/>
      <c r="O7" s="27"/>
    </row>
    <row r="8" customFormat="false" ht="12.8" hidden="false" customHeight="true" outlineLevel="0" collapsed="false">
      <c r="A8" s="4" t="s">
        <v>181</v>
      </c>
      <c r="B8" s="4"/>
      <c r="C8" s="4"/>
      <c r="E8" s="28"/>
      <c r="F8" s="27"/>
      <c r="G8" s="27"/>
      <c r="I8" s="28"/>
      <c r="J8" s="27"/>
      <c r="K8" s="27"/>
      <c r="L8" s="27"/>
      <c r="M8" s="27"/>
      <c r="N8" s="27"/>
      <c r="O8" s="27"/>
    </row>
    <row r="9" customFormat="false" ht="12.8" hidden="false" customHeight="true" outlineLevel="0" collapsed="false">
      <c r="A9" s="4" t="s">
        <v>182</v>
      </c>
      <c r="B9" s="12"/>
      <c r="C9" s="12"/>
      <c r="E9" s="0" t="s">
        <v>183</v>
      </c>
      <c r="F9" s="0" t="s">
        <v>184</v>
      </c>
      <c r="G9" s="27"/>
      <c r="I9" s="28"/>
      <c r="J9" s="27"/>
      <c r="K9" s="27"/>
      <c r="L9" s="27"/>
      <c r="M9" s="27"/>
      <c r="N9" s="27"/>
      <c r="O9" s="27"/>
    </row>
    <row r="10" customFormat="false" ht="12.8" hidden="false" customHeight="true" outlineLevel="0" collapsed="false">
      <c r="A10" s="12" t="s">
        <v>185</v>
      </c>
      <c r="B10" s="3"/>
      <c r="C10" s="3"/>
      <c r="F10" s="0" t="s">
        <v>186</v>
      </c>
      <c r="G10" s="27"/>
      <c r="I10" s="28"/>
      <c r="J10" s="27"/>
      <c r="K10" s="27"/>
      <c r="L10" s="27"/>
      <c r="M10" s="27"/>
      <c r="N10" s="27"/>
      <c r="O10" s="27"/>
    </row>
    <row r="11" customFormat="false" ht="22.75" hidden="false" customHeight="true" outlineLevel="0" collapsed="false">
      <c r="A11" s="6" t="s">
        <v>187</v>
      </c>
      <c r="B11" s="6"/>
      <c r="C11" s="6"/>
      <c r="I11" s="28"/>
      <c r="J11" s="27"/>
      <c r="K11" s="27"/>
      <c r="L11" s="27"/>
      <c r="M11" s="27"/>
      <c r="N11" s="27"/>
      <c r="O11" s="27"/>
    </row>
    <row r="12" customFormat="false" ht="12.8" hidden="false" customHeight="true" outlineLevel="0" collapsed="false">
      <c r="A12" s="28"/>
      <c r="B12" s="27"/>
      <c r="C12" s="27"/>
      <c r="E12" s="28"/>
      <c r="F12" s="27"/>
      <c r="G12" s="27"/>
      <c r="I12" s="28"/>
      <c r="J12" s="27"/>
      <c r="K12" s="27"/>
      <c r="L12" s="27"/>
      <c r="M12" s="27"/>
      <c r="N12" s="27"/>
      <c r="O12" s="27"/>
    </row>
    <row r="13" customFormat="false" ht="14.15" hidden="false" customHeight="true" outlineLevel="0" collapsed="false">
      <c r="A13" s="1" t="s">
        <v>188</v>
      </c>
      <c r="B13" s="1"/>
      <c r="C13" s="1"/>
      <c r="E13" s="1" t="s">
        <v>189</v>
      </c>
      <c r="F13" s="1"/>
      <c r="G13" s="1"/>
      <c r="H13" s="1"/>
      <c r="I13" s="1"/>
      <c r="J13" s="1"/>
      <c r="K13" s="1"/>
    </row>
    <row r="14" customFormat="false" ht="22.75" hidden="false" customHeight="false" outlineLevel="0" collapsed="false">
      <c r="A14" s="0" t="s">
        <v>177</v>
      </c>
      <c r="B14" s="0" t="s">
        <v>190</v>
      </c>
      <c r="C14" s="29" t="s">
        <v>191</v>
      </c>
    </row>
    <row r="15" customFormat="false" ht="13.8" hidden="false" customHeight="false" outlineLevel="0" collapsed="false">
      <c r="B15" s="0" t="s">
        <v>192</v>
      </c>
      <c r="C15" s="0" t="s">
        <v>193</v>
      </c>
      <c r="E15" s="30" t="s">
        <v>194</v>
      </c>
    </row>
    <row r="16" customFormat="false" ht="22.75" hidden="false" customHeight="false" outlineLevel="0" collapsed="false">
      <c r="A16" s="0" t="s">
        <v>183</v>
      </c>
      <c r="B16" s="0" t="s">
        <v>195</v>
      </c>
      <c r="C16" s="29" t="s">
        <v>196</v>
      </c>
      <c r="E16" s="0" t="s">
        <v>177</v>
      </c>
      <c r="F16" s="0" t="s">
        <v>197</v>
      </c>
      <c r="G16" s="0" t="s">
        <v>198</v>
      </c>
    </row>
    <row r="17" customFormat="false" ht="13.8" hidden="false" customHeight="false" outlineLevel="0" collapsed="false"/>
    <row r="18" customFormat="false" ht="14.15" hidden="false" customHeight="true" outlineLevel="0" collapsed="false">
      <c r="E18" s="30" t="s">
        <v>199</v>
      </c>
    </row>
    <row r="19" customFormat="false" ht="17.35" hidden="false" customHeight="false" outlineLevel="0" collapsed="false">
      <c r="A19" s="1" t="s">
        <v>200</v>
      </c>
      <c r="B19" s="1"/>
      <c r="C19" s="1"/>
      <c r="E19" s="0" t="s">
        <v>177</v>
      </c>
      <c r="F19" s="0" t="s">
        <v>201</v>
      </c>
      <c r="G19" s="0" t="s">
        <v>202</v>
      </c>
    </row>
    <row r="20" customFormat="false" ht="14.15" hidden="false" customHeight="true" outlineLevel="0" collapsed="false">
      <c r="A20" s="31" t="s">
        <v>203</v>
      </c>
      <c r="B20" s="31" t="s">
        <v>204</v>
      </c>
      <c r="C20" s="31" t="s">
        <v>205</v>
      </c>
    </row>
    <row r="21" customFormat="false" ht="13.8" hidden="false" customHeight="false" outlineLevel="0" collapsed="false">
      <c r="A21" s="32" t="s">
        <v>33</v>
      </c>
      <c r="B21" s="32" t="s">
        <v>12</v>
      </c>
      <c r="C21" s="33" t="s">
        <v>206</v>
      </c>
      <c r="E21" s="30" t="s">
        <v>207</v>
      </c>
    </row>
    <row r="22" customFormat="false" ht="13.8" hidden="false" customHeight="false" outlineLevel="0" collapsed="false">
      <c r="A22" s="32" t="s">
        <v>53</v>
      </c>
      <c r="B22" s="32" t="s">
        <v>13</v>
      </c>
      <c r="C22" s="32" t="s">
        <v>208</v>
      </c>
      <c r="E22" s="0" t="s">
        <v>177</v>
      </c>
      <c r="G22" s="0" t="s">
        <v>209</v>
      </c>
    </row>
    <row r="23" customFormat="false" ht="13.8" hidden="false" customHeight="false" outlineLevel="0" collapsed="false">
      <c r="A23" s="32" t="s">
        <v>45</v>
      </c>
      <c r="B23" s="32" t="s">
        <v>16</v>
      </c>
      <c r="C23" s="32" t="s">
        <v>210</v>
      </c>
    </row>
    <row r="24" customFormat="false" ht="13.8" hidden="false" customHeight="false" outlineLevel="0" collapsed="false">
      <c r="A24" s="32" t="s">
        <v>28</v>
      </c>
      <c r="B24" s="32" t="s">
        <v>17</v>
      </c>
      <c r="C24" s="32" t="s">
        <v>211</v>
      </c>
    </row>
    <row r="25" customFormat="false" ht="22.75" hidden="false" customHeight="false" outlineLevel="0" collapsed="false">
      <c r="A25" s="32" t="s">
        <v>31</v>
      </c>
      <c r="B25" s="32" t="s">
        <v>94</v>
      </c>
      <c r="C25" s="32" t="s">
        <v>212</v>
      </c>
      <c r="E25" s="34"/>
      <c r="F25" s="34" t="s">
        <v>85</v>
      </c>
      <c r="G25" s="34" t="s">
        <v>213</v>
      </c>
      <c r="H25" s="34" t="s">
        <v>87</v>
      </c>
      <c r="I25" s="34" t="s">
        <v>214</v>
      </c>
      <c r="J25" s="34" t="s">
        <v>215</v>
      </c>
      <c r="K25" s="34" t="s">
        <v>90</v>
      </c>
    </row>
    <row r="26" customFormat="false" ht="14.15" hidden="false" customHeight="true" outlineLevel="0" collapsed="false">
      <c r="A26" s="32"/>
      <c r="B26" s="35" t="s">
        <v>22</v>
      </c>
      <c r="C26" s="32"/>
      <c r="E26" s="34" t="s">
        <v>85</v>
      </c>
      <c r="F26" s="36"/>
      <c r="G26" s="37" t="s">
        <v>216</v>
      </c>
      <c r="H26" s="38" t="s">
        <v>217</v>
      </c>
      <c r="I26" s="39" t="s">
        <v>218</v>
      </c>
      <c r="J26" s="40" t="s">
        <v>218</v>
      </c>
      <c r="K26" s="41" t="s">
        <v>217</v>
      </c>
    </row>
    <row r="27" customFormat="false" ht="13.8" hidden="false" customHeight="false" outlineLevel="0" collapsed="false">
      <c r="A27" s="32" t="s">
        <v>13</v>
      </c>
      <c r="B27" s="32" t="s">
        <v>23</v>
      </c>
      <c r="C27" s="32" t="s">
        <v>219</v>
      </c>
      <c r="E27" s="34" t="s">
        <v>213</v>
      </c>
      <c r="F27" s="36"/>
      <c r="G27" s="36"/>
      <c r="H27" s="39" t="s">
        <v>216</v>
      </c>
      <c r="I27" s="40" t="s">
        <v>217</v>
      </c>
      <c r="J27" s="41" t="s">
        <v>218</v>
      </c>
      <c r="K27" s="38" t="s">
        <v>218</v>
      </c>
    </row>
    <row r="28" customFormat="false" ht="14.15" hidden="false" customHeight="true" outlineLevel="0" collapsed="false">
      <c r="A28" s="32" t="s">
        <v>17</v>
      </c>
      <c r="B28" s="32" t="s">
        <v>27</v>
      </c>
      <c r="C28" s="32" t="s">
        <v>220</v>
      </c>
      <c r="E28" s="34" t="s">
        <v>87</v>
      </c>
      <c r="F28" s="36"/>
      <c r="G28" s="36"/>
      <c r="H28" s="36"/>
      <c r="I28" s="41" t="s">
        <v>216</v>
      </c>
      <c r="J28" s="37" t="s">
        <v>217</v>
      </c>
      <c r="K28" s="40" t="s">
        <v>216</v>
      </c>
    </row>
    <row r="29" customFormat="false" ht="14.15" hidden="false" customHeight="true" outlineLevel="0" collapsed="false">
      <c r="A29" s="32" t="s">
        <v>38</v>
      </c>
      <c r="B29" s="32" t="s">
        <v>28</v>
      </c>
      <c r="C29" s="32" t="s">
        <v>221</v>
      </c>
      <c r="E29" s="34" t="s">
        <v>214</v>
      </c>
      <c r="F29" s="36"/>
      <c r="G29" s="36"/>
      <c r="H29" s="36"/>
      <c r="I29" s="36"/>
      <c r="J29" s="38" t="s">
        <v>216</v>
      </c>
      <c r="K29" s="37" t="s">
        <v>218</v>
      </c>
    </row>
    <row r="30" customFormat="false" ht="14.15" hidden="false" customHeight="true" outlineLevel="0" collapsed="false">
      <c r="A30" s="32" t="s">
        <v>46</v>
      </c>
      <c r="B30" s="32" t="s">
        <v>222</v>
      </c>
      <c r="C30" s="32" t="s">
        <v>223</v>
      </c>
      <c r="E30" s="34" t="s">
        <v>215</v>
      </c>
      <c r="F30" s="36"/>
      <c r="G30" s="36"/>
      <c r="H30" s="36"/>
      <c r="I30" s="36"/>
      <c r="J30" s="36"/>
      <c r="K30" s="39" t="s">
        <v>217</v>
      </c>
    </row>
    <row r="31" customFormat="false" ht="14.15" hidden="false" customHeight="true" outlineLevel="0" collapsed="false">
      <c r="A31" s="32" t="s">
        <v>23</v>
      </c>
      <c r="B31" s="32" t="s">
        <v>31</v>
      </c>
      <c r="C31" s="32" t="s">
        <v>224</v>
      </c>
      <c r="E31" s="34" t="s">
        <v>90</v>
      </c>
      <c r="F31" s="36"/>
      <c r="G31" s="36"/>
      <c r="H31" s="36"/>
      <c r="I31" s="36"/>
      <c r="J31" s="36"/>
      <c r="K31" s="36"/>
    </row>
    <row r="32" customFormat="false" ht="13.8" hidden="false" customHeight="false" outlineLevel="0" collapsed="false">
      <c r="A32" s="32" t="s">
        <v>12</v>
      </c>
      <c r="B32" s="32" t="s">
        <v>32</v>
      </c>
      <c r="C32" s="32" t="s">
        <v>225</v>
      </c>
    </row>
    <row r="33" customFormat="false" ht="14.15" hidden="false" customHeight="true" outlineLevel="0" collapsed="false">
      <c r="A33" s="32" t="s">
        <v>39</v>
      </c>
      <c r="B33" s="32" t="s">
        <v>33</v>
      </c>
      <c r="C33" s="32" t="s">
        <v>226</v>
      </c>
      <c r="E33" s="42" t="s">
        <v>227</v>
      </c>
      <c r="F33" s="43"/>
      <c r="G33" s="44" t="s">
        <v>228</v>
      </c>
      <c r="H33" s="44"/>
    </row>
    <row r="34" customFormat="false" ht="13.8" hidden="false" customHeight="false" outlineLevel="0" collapsed="false">
      <c r="A34" s="32" t="s">
        <v>97</v>
      </c>
      <c r="B34" s="32" t="s">
        <v>95</v>
      </c>
      <c r="C34" s="32" t="s">
        <v>229</v>
      </c>
      <c r="E34" s="45" t="s">
        <v>230</v>
      </c>
      <c r="F34" s="43"/>
      <c r="G34" s="46" t="s">
        <v>216</v>
      </c>
      <c r="H34" s="46" t="s">
        <v>207</v>
      </c>
    </row>
    <row r="35" customFormat="false" ht="14.15" hidden="false" customHeight="true" outlineLevel="0" collapsed="false">
      <c r="A35" s="32" t="s">
        <v>95</v>
      </c>
      <c r="B35" s="32" t="s">
        <v>38</v>
      </c>
      <c r="C35" s="32" t="s">
        <v>231</v>
      </c>
      <c r="E35" s="47" t="s">
        <v>232</v>
      </c>
      <c r="F35" s="43"/>
      <c r="G35" s="46" t="s">
        <v>218</v>
      </c>
      <c r="H35" s="46" t="s">
        <v>194</v>
      </c>
    </row>
    <row r="36" customFormat="false" ht="14.15" hidden="false" customHeight="true" outlineLevel="0" collapsed="false">
      <c r="A36" s="32" t="s">
        <v>55</v>
      </c>
      <c r="B36" s="32" t="s">
        <v>39</v>
      </c>
      <c r="C36" s="32" t="s">
        <v>233</v>
      </c>
      <c r="E36" s="48" t="s">
        <v>234</v>
      </c>
      <c r="F36" s="43"/>
      <c r="G36" s="46" t="s">
        <v>217</v>
      </c>
      <c r="H36" s="46" t="s">
        <v>199</v>
      </c>
    </row>
    <row r="37" customFormat="false" ht="13.8" hidden="false" customHeight="false" outlineLevel="0" collapsed="false">
      <c r="A37" s="32" t="s">
        <v>51</v>
      </c>
      <c r="B37" s="32" t="s">
        <v>45</v>
      </c>
      <c r="C37" s="32" t="s">
        <v>235</v>
      </c>
      <c r="E37" s="49" t="s">
        <v>236</v>
      </c>
      <c r="F37" s="43"/>
    </row>
    <row r="38" customFormat="false" ht="14.15" hidden="false" customHeight="true" outlineLevel="0" collapsed="false">
      <c r="A38" s="32" t="s">
        <v>50</v>
      </c>
      <c r="B38" s="32" t="s">
        <v>46</v>
      </c>
      <c r="C38" s="32" t="s">
        <v>237</v>
      </c>
      <c r="F38" s="43"/>
      <c r="G38" s="43"/>
      <c r="H38" s="43"/>
    </row>
    <row r="39" customFormat="false" ht="13.8" hidden="false" customHeight="false" outlineLevel="0" collapsed="false">
      <c r="A39" s="32" t="s">
        <v>32</v>
      </c>
      <c r="B39" s="32" t="s">
        <v>97</v>
      </c>
      <c r="C39" s="32" t="s">
        <v>238</v>
      </c>
    </row>
    <row r="40" customFormat="false" ht="13.8" hidden="false" customHeight="false" outlineLevel="0" collapsed="false">
      <c r="A40" s="32" t="s">
        <v>16</v>
      </c>
      <c r="B40" s="32" t="s">
        <v>50</v>
      </c>
      <c r="C40" s="32" t="s">
        <v>239</v>
      </c>
    </row>
    <row r="41" customFormat="false" ht="13.8" hidden="false" customHeight="false" outlineLevel="0" collapsed="false">
      <c r="A41" s="32" t="s">
        <v>94</v>
      </c>
      <c r="B41" s="32" t="s">
        <v>51</v>
      </c>
      <c r="C41" s="32" t="s">
        <v>240</v>
      </c>
    </row>
    <row r="42" customFormat="false" ht="13.8" hidden="false" customHeight="false" outlineLevel="0" collapsed="false">
      <c r="A42" s="32" t="s">
        <v>222</v>
      </c>
      <c r="B42" s="32" t="s">
        <v>52</v>
      </c>
      <c r="C42" s="32" t="s">
        <v>241</v>
      </c>
    </row>
    <row r="43" customFormat="false" ht="44.3" hidden="false" customHeight="false" outlineLevel="0" collapsed="false">
      <c r="A43" s="32" t="s">
        <v>27</v>
      </c>
      <c r="B43" s="32" t="s">
        <v>53</v>
      </c>
      <c r="C43" s="32" t="s">
        <v>242</v>
      </c>
    </row>
    <row r="44" customFormat="false" ht="13.8" hidden="false" customHeight="false" outlineLevel="0" collapsed="false">
      <c r="A44" s="32"/>
      <c r="B44" s="35" t="s">
        <v>54</v>
      </c>
      <c r="C44" s="32"/>
    </row>
    <row r="45" customFormat="false" ht="22.75" hidden="false" customHeight="false" outlineLevel="0" collapsed="false">
      <c r="A45" s="32" t="s">
        <v>52</v>
      </c>
      <c r="B45" s="32" t="s">
        <v>55</v>
      </c>
      <c r="C45" s="32" t="s">
        <v>243</v>
      </c>
    </row>
    <row r="47" customFormat="false" ht="14.15" hidden="false" customHeight="false" outlineLevel="0" collapsed="false">
      <c r="A47" s="0" t="s">
        <v>244</v>
      </c>
    </row>
    <row r="53" customFormat="false" ht="14.15" hidden="false" customHeight="true" outlineLevel="0" collapsed="false">
      <c r="A53" s="50"/>
      <c r="B53" s="51"/>
      <c r="C53" s="51"/>
    </row>
    <row r="1048576" customFormat="false" ht="12.8" hidden="false" customHeight="false" outlineLevel="0" collapsed="false"/>
  </sheetData>
  <mergeCells count="11">
    <mergeCell ref="A1:C1"/>
    <mergeCell ref="E1:K1"/>
    <mergeCell ref="A4:C4"/>
    <mergeCell ref="E4:K4"/>
    <mergeCell ref="A5:C5"/>
    <mergeCell ref="A8:C8"/>
    <mergeCell ref="A11:C11"/>
    <mergeCell ref="A13:C13"/>
    <mergeCell ref="E13:K13"/>
    <mergeCell ref="A19:C19"/>
    <mergeCell ref="G33:H3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52"/>
  <sheetViews>
    <sheetView windowProtection="false" showFormulas="false" showGridLines="true" showRowColHeaders="true" showZeros="true" rightToLeft="false" tabSelected="false" showOutlineSymbols="true" defaultGridColor="true" view="normal" topLeftCell="A5" colorId="64" zoomScale="100" zoomScaleNormal="100" zoomScalePageLayoutView="100" workbookViewId="0">
      <pane xSplit="2313" ySplit="0" topLeftCell="A5" activePane="topRight" state="split"/>
      <selection pane="topLeft" activeCell="A5" activeCellId="0" sqref="A5"/>
      <selection pane="topRight" activeCell="C46" activeCellId="1" sqref="D38:E39 C46"/>
    </sheetView>
  </sheetViews>
  <sheetFormatPr defaultRowHeight="12.8"/>
  <cols>
    <col collapsed="false" hidden="false" max="1" min="1" style="0" width="18.530612244898"/>
    <col collapsed="false" hidden="false" max="1025" min="2" style="0" width="9.09183673469388"/>
  </cols>
  <sheetData>
    <row r="1" customFormat="false" ht="17.35" hidden="false" customHeight="false" outlineLevel="0" collapsed="false">
      <c r="A1" s="1" t="s">
        <v>245</v>
      </c>
      <c r="B1" s="1"/>
      <c r="C1" s="1"/>
      <c r="D1" s="1"/>
      <c r="E1" s="1"/>
      <c r="F1" s="1"/>
      <c r="G1" s="1"/>
      <c r="H1" s="1"/>
    </row>
    <row r="2" customFormat="false" ht="13.8" hidden="false" customHeight="false" outlineLevel="0" collapsed="false"/>
    <row r="3" customFormat="false" ht="13.8" hidden="false" customHeight="false" outlineLevel="0" collapsed="false">
      <c r="A3" s="10" t="s">
        <v>1</v>
      </c>
      <c r="B3" s="11"/>
      <c r="C3" s="11"/>
      <c r="D3" s="11"/>
      <c r="E3" s="11"/>
      <c r="F3" s="11"/>
      <c r="G3" s="11"/>
      <c r="H3" s="11"/>
    </row>
    <row r="4" customFormat="false" ht="13.8" hidden="false" customHeight="false" outlineLevel="0" collapsed="false">
      <c r="A4" s="52" t="s">
        <v>246</v>
      </c>
      <c r="B4" s="11"/>
      <c r="C4" s="11"/>
      <c r="D4" s="11"/>
      <c r="E4" s="11"/>
      <c r="F4" s="11"/>
      <c r="G4" s="11"/>
      <c r="H4" s="11"/>
    </row>
    <row r="5" customFormat="false" ht="13.8" hidden="false" customHeight="false" outlineLevel="0" collapsed="false">
      <c r="A5" s="52" t="s">
        <v>247</v>
      </c>
      <c r="B5" s="11"/>
      <c r="C5" s="11"/>
      <c r="D5" s="11"/>
      <c r="E5" s="11"/>
      <c r="F5" s="11"/>
      <c r="G5" s="11"/>
      <c r="H5" s="11"/>
    </row>
    <row r="6" customFormat="false" ht="22.75" hidden="false" customHeight="true" outlineLevel="0" collapsed="false">
      <c r="A6" s="53" t="s">
        <v>248</v>
      </c>
      <c r="B6" s="54" t="s">
        <v>249</v>
      </c>
      <c r="C6" s="54"/>
      <c r="D6" s="54"/>
      <c r="E6" s="54"/>
      <c r="F6" s="54"/>
      <c r="G6" s="54"/>
      <c r="H6" s="54"/>
    </row>
    <row r="7" customFormat="false" ht="22.75" hidden="false" customHeight="true" outlineLevel="0" collapsed="false">
      <c r="A7" s="53" t="s">
        <v>250</v>
      </c>
      <c r="B7" s="54" t="s">
        <v>251</v>
      </c>
      <c r="C7" s="54"/>
      <c r="D7" s="54"/>
      <c r="E7" s="54"/>
      <c r="F7" s="54"/>
      <c r="G7" s="54"/>
      <c r="H7" s="54"/>
    </row>
    <row r="8" customFormat="false" ht="13.8" hidden="false" customHeight="false" outlineLevel="0" collapsed="false"/>
    <row r="9" customFormat="false" ht="13.8" hidden="false" customHeight="false" outlineLevel="0" collapsed="false">
      <c r="A9" s="10" t="s">
        <v>3</v>
      </c>
      <c r="B9" s="11"/>
      <c r="C9" s="11"/>
      <c r="D9" s="11"/>
      <c r="E9" s="11"/>
      <c r="F9" s="11"/>
      <c r="G9" s="11"/>
      <c r="H9" s="11"/>
    </row>
    <row r="10" customFormat="false" ht="13.8" hidden="false" customHeight="false" outlineLevel="0" collapsed="false">
      <c r="A10" s="11" t="s">
        <v>252</v>
      </c>
      <c r="B10" s="11"/>
      <c r="C10" s="11"/>
      <c r="D10" s="11"/>
      <c r="E10" s="11"/>
      <c r="F10" s="11"/>
      <c r="G10" s="11"/>
      <c r="H10" s="11"/>
    </row>
    <row r="12" customFormat="false" ht="13.8" hidden="false" customHeight="false" outlineLevel="0" collapsed="false">
      <c r="A12" s="19"/>
      <c r="B12" s="19"/>
      <c r="D12" s="55" t="s">
        <v>253</v>
      </c>
      <c r="E12" s="55" t="s">
        <v>16</v>
      </c>
      <c r="F12" s="55" t="s">
        <v>254</v>
      </c>
      <c r="G12" s="55" t="s">
        <v>255</v>
      </c>
      <c r="H12" s="55" t="s">
        <v>256</v>
      </c>
      <c r="I12" s="55" t="s">
        <v>257</v>
      </c>
      <c r="J12" s="55" t="s">
        <v>258</v>
      </c>
      <c r="K12" s="55" t="s">
        <v>259</v>
      </c>
      <c r="L12" s="55" t="s">
        <v>260</v>
      </c>
      <c r="M12" s="55" t="s">
        <v>34</v>
      </c>
      <c r="N12" s="55" t="s">
        <v>261</v>
      </c>
      <c r="O12" s="55" t="s">
        <v>32</v>
      </c>
      <c r="P12" s="55" t="s">
        <v>262</v>
      </c>
      <c r="Q12" s="55" t="s">
        <v>263</v>
      </c>
      <c r="R12" s="55" t="s">
        <v>99</v>
      </c>
      <c r="S12" s="19" t="s">
        <v>264</v>
      </c>
    </row>
    <row r="13" customFormat="false" ht="13.8" hidden="false" customHeight="false" outlineLevel="0" collapsed="false">
      <c r="B13" s="56" t="s">
        <v>265</v>
      </c>
      <c r="C13" s="56" t="n">
        <v>2500</v>
      </c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</row>
    <row r="14" customFormat="false" ht="13.8" hidden="false" customHeight="false" outlineLevel="0" collapsed="false">
      <c r="B14" s="56" t="s">
        <v>266</v>
      </c>
      <c r="C14" s="56" t="n">
        <v>160</v>
      </c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</row>
    <row r="15" customFormat="false" ht="13.8" hidden="false" customHeight="false" outlineLevel="0" collapsed="false">
      <c r="B15" s="56" t="s">
        <v>267</v>
      </c>
      <c r="C15" s="56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</row>
    <row r="16" customFormat="false" ht="13.8" hidden="false" customHeight="false" outlineLevel="0" collapsed="false"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</row>
    <row r="17" customFormat="false" ht="13.8" hidden="false" customHeight="false" outlineLevel="0" collapsed="false">
      <c r="B17" s="58" t="s">
        <v>248</v>
      </c>
      <c r="D17" s="57" t="n">
        <v>67.92</v>
      </c>
      <c r="E17" s="57" t="n">
        <v>33.7</v>
      </c>
      <c r="F17" s="57" t="n">
        <f aca="false">19.3+33.69+34.71+10.9+12.42+15.3+66.75+29.68+223.38</f>
        <v>446.13</v>
      </c>
      <c r="G17" s="57" t="n">
        <f aca="false">63.15</f>
        <v>63.15</v>
      </c>
      <c r="H17" s="57" t="n">
        <f aca="false">5+29.74+15.15+16.2</f>
        <v>66.09</v>
      </c>
      <c r="I17" s="57" t="n">
        <f aca="false">(13.5+23.77)/0.87</f>
        <v>42.8390804597701</v>
      </c>
      <c r="J17" s="57" t="n">
        <v>121.58</v>
      </c>
      <c r="K17" s="57" t="n">
        <f aca="false">22.79+11+12+21.93</f>
        <v>67.72</v>
      </c>
      <c r="L17" s="57" t="n">
        <f aca="false">53.28</f>
        <v>53.28</v>
      </c>
      <c r="M17" s="57" t="n">
        <v>23.43</v>
      </c>
      <c r="N17" s="57" t="n">
        <f aca="false">5.17+24.18+108.9+18.71+39.7</f>
        <v>196.66</v>
      </c>
      <c r="O17" s="57" t="n">
        <v>197</v>
      </c>
      <c r="P17" s="57" t="n">
        <v>65</v>
      </c>
      <c r="Q17" s="57" t="n">
        <f aca="false">70+25.92</f>
        <v>95.92</v>
      </c>
      <c r="R17" s="57"/>
    </row>
    <row r="18" customFormat="false" ht="13.8" hidden="false" customHeight="false" outlineLevel="0" collapsed="false">
      <c r="B18" s="58" t="s">
        <v>268</v>
      </c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9" t="n">
        <v>54</v>
      </c>
      <c r="P18" s="57"/>
      <c r="Q18" s="57"/>
      <c r="R18" s="57"/>
    </row>
    <row r="19" customFormat="false" ht="13.8" hidden="false" customHeight="false" outlineLevel="0" collapsed="false">
      <c r="B19" s="60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</row>
    <row r="20" customFormat="false" ht="13.8" hidden="false" customHeight="false" outlineLevel="0" collapsed="false">
      <c r="A20" s="19"/>
      <c r="C20" s="61" t="n">
        <f aca="false">SUM(Compta!C13:C19)</f>
        <v>2660</v>
      </c>
      <c r="D20" s="62" t="n">
        <f aca="false">SUM(Compta!D13:D19)</f>
        <v>67.92</v>
      </c>
      <c r="E20" s="62" t="n">
        <f aca="false">SUM(Compta!E13:E19)</f>
        <v>33.7</v>
      </c>
      <c r="F20" s="62" t="n">
        <f aca="false">SUM(Compta!F13:F19)</f>
        <v>446.13</v>
      </c>
      <c r="G20" s="62" t="n">
        <f aca="false">SUM(Compta!G13:G19)</f>
        <v>63.15</v>
      </c>
      <c r="H20" s="62" t="n">
        <f aca="false">SUM(Compta!H13:H19)</f>
        <v>66.09</v>
      </c>
      <c r="I20" s="62" t="n">
        <f aca="false">SUM(Compta!I13:I19)</f>
        <v>42.8390804597701</v>
      </c>
      <c r="J20" s="62" t="n">
        <f aca="false">SUM(Compta!J13:J19)</f>
        <v>121.58</v>
      </c>
      <c r="K20" s="62" t="n">
        <f aca="false">SUM(Compta!K13:K19)</f>
        <v>67.72</v>
      </c>
      <c r="L20" s="62" t="n">
        <f aca="false">SUM(Compta!L13:L19)</f>
        <v>53.28</v>
      </c>
      <c r="M20" s="62" t="n">
        <f aca="false">SUM(Compta!M13:M19)</f>
        <v>23.43</v>
      </c>
      <c r="N20" s="62" t="n">
        <f aca="false">SUM(Compta!N13:N19)</f>
        <v>196.66</v>
      </c>
      <c r="O20" s="62" t="n">
        <f aca="false">SUM(Compta!O13:O19)</f>
        <v>251</v>
      </c>
      <c r="P20" s="62" t="n">
        <f aca="false">SUM(Compta!P13:P19)</f>
        <v>65</v>
      </c>
      <c r="Q20" s="62" t="n">
        <f aca="false">SUM(Compta!Q13:Q19)</f>
        <v>95.92</v>
      </c>
      <c r="R20" s="62" t="n">
        <f aca="false">SUM(Compta!R13:R19)</f>
        <v>0</v>
      </c>
      <c r="S20" s="19" t="n">
        <f aca="false">SUM(Compta!D20:R20)</f>
        <v>1594.41908045977</v>
      </c>
    </row>
    <row r="22" customFormat="false" ht="13.8" hidden="false" customHeight="false" outlineLevel="0" collapsed="false">
      <c r="A22" s="63" t="s">
        <v>269</v>
      </c>
      <c r="B22" s="64" t="s">
        <v>270</v>
      </c>
      <c r="C22" s="56" t="s">
        <v>271</v>
      </c>
      <c r="D22" s="65" t="s">
        <v>272</v>
      </c>
      <c r="E22" s="65" t="s">
        <v>273</v>
      </c>
      <c r="F22" s="55" t="s">
        <v>274</v>
      </c>
      <c r="G22" s="66" t="s">
        <v>275</v>
      </c>
      <c r="H22" s="67" t="s">
        <v>276</v>
      </c>
      <c r="I22" s="67" t="s">
        <v>277</v>
      </c>
      <c r="J22" s="68" t="s">
        <v>278</v>
      </c>
      <c r="L22" s="0" t="s">
        <v>279</v>
      </c>
    </row>
    <row r="23" customFormat="false" ht="13.8" hidden="false" customHeight="false" outlineLevel="0" collapsed="false">
      <c r="A23" s="0" t="s">
        <v>280</v>
      </c>
      <c r="B23" s="69" t="n">
        <v>2</v>
      </c>
      <c r="C23" s="70" t="n">
        <f aca="false">(Compta!$C$20/Compta!$B$39)*Compta!B23</f>
        <v>141.114058355438</v>
      </c>
      <c r="D23" s="57" t="n">
        <v>12</v>
      </c>
      <c r="E23" s="57"/>
      <c r="F23" s="57" t="n">
        <f aca="false">SUM(Compta!D23:E23)</f>
        <v>12</v>
      </c>
      <c r="G23" s="71" t="n">
        <f aca="false">Compta!F23*Compta!$F$40</f>
        <v>100.172926521033</v>
      </c>
      <c r="H23" s="72" t="n">
        <f aca="false">Compta!G23+Compta!C23</f>
        <v>241.28698487647</v>
      </c>
      <c r="I23" s="73" t="n">
        <f aca="false">Compta!D20</f>
        <v>67.92</v>
      </c>
      <c r="J23" s="74" t="n">
        <f aca="false">Compta!I23-Compta!H23</f>
        <v>-173.36698487647</v>
      </c>
      <c r="K23" s="0" t="s">
        <v>52</v>
      </c>
      <c r="L23" s="8"/>
      <c r="N23" s="8"/>
    </row>
    <row r="24" customFormat="false" ht="13.8" hidden="false" customHeight="false" outlineLevel="0" collapsed="false">
      <c r="A24" s="0" t="s">
        <v>16</v>
      </c>
      <c r="B24" s="69" t="n">
        <v>1</v>
      </c>
      <c r="C24" s="70" t="n">
        <f aca="false">(Compta!$C$20/Compta!$B$39)*Compta!B24</f>
        <v>70.5570291777188</v>
      </c>
      <c r="D24" s="57" t="n">
        <v>6</v>
      </c>
      <c r="E24" s="57"/>
      <c r="F24" s="57" t="n">
        <f aca="false">SUM(Compta!D24:E24)</f>
        <v>6</v>
      </c>
      <c r="G24" s="71" t="n">
        <f aca="false">Compta!F24*Compta!$F$40</f>
        <v>50.0864632605163</v>
      </c>
      <c r="H24" s="75" t="n">
        <f aca="false">Compta!G24+Compta!C24</f>
        <v>120.643492438235</v>
      </c>
      <c r="I24" s="76" t="n">
        <f aca="false">Compta!E20</f>
        <v>33.7</v>
      </c>
      <c r="J24" s="77" t="n">
        <f aca="false">Compta!I24-Compta!H24</f>
        <v>-86.9434924382352</v>
      </c>
      <c r="K24" s="0" t="s">
        <v>281</v>
      </c>
      <c r="N24" s="8"/>
    </row>
    <row r="25" customFormat="false" ht="13.8" hidden="false" customHeight="false" outlineLevel="0" collapsed="false">
      <c r="A25" s="0" t="s">
        <v>254</v>
      </c>
      <c r="B25" s="69" t="n">
        <v>2</v>
      </c>
      <c r="C25" s="70" t="n">
        <f aca="false">(Compta!$C$20/Compta!$B$39)*Compta!B25</f>
        <v>141.114058355438</v>
      </c>
      <c r="D25" s="57" t="n">
        <v>12</v>
      </c>
      <c r="E25" s="57"/>
      <c r="F25" s="57" t="n">
        <f aca="false">SUM(Compta!D25:E25)</f>
        <v>12</v>
      </c>
      <c r="G25" s="71" t="n">
        <f aca="false">Compta!F25*Compta!$F$40</f>
        <v>100.172926521033</v>
      </c>
      <c r="H25" s="75" t="n">
        <f aca="false">Compta!G25+Compta!C25</f>
        <v>241.28698487647</v>
      </c>
      <c r="I25" s="76" t="n">
        <f aca="false">Compta!F20</f>
        <v>446.13</v>
      </c>
      <c r="J25" s="77" t="n">
        <f aca="false">Compta!I25-Compta!H25</f>
        <v>204.84301512353</v>
      </c>
      <c r="L25" s="8" t="n">
        <f aca="false">Compta!J24+Compta!J32</f>
        <v>-184.15698487647</v>
      </c>
      <c r="N25" s="8"/>
    </row>
    <row r="26" customFormat="false" ht="13.8" hidden="false" customHeight="false" outlineLevel="0" collapsed="false">
      <c r="A26" s="0" t="s">
        <v>255</v>
      </c>
      <c r="B26" s="69" t="n">
        <v>2</v>
      </c>
      <c r="C26" s="70" t="n">
        <f aca="false">(Compta!$C$20/Compta!$B$39)*Compta!B26</f>
        <v>141.114058355438</v>
      </c>
      <c r="D26" s="57" t="n">
        <v>12</v>
      </c>
      <c r="E26" s="57"/>
      <c r="F26" s="57" t="n">
        <f aca="false">SUM(Compta!D26:E26)</f>
        <v>12</v>
      </c>
      <c r="G26" s="71" t="n">
        <f aca="false">Compta!F26*Compta!$F$40</f>
        <v>100.172926521033</v>
      </c>
      <c r="H26" s="75" t="n">
        <f aca="false">Compta!G26+Compta!C26</f>
        <v>241.28698487647</v>
      </c>
      <c r="I26" s="76" t="n">
        <f aca="false">Compta!G20+1410</f>
        <v>1473.15</v>
      </c>
      <c r="J26" s="77" t="n">
        <f aca="false">Compta!I26-Compta!H26</f>
        <v>1231.86301512353</v>
      </c>
      <c r="L26" s="8" t="n">
        <f aca="false">Compta!J31+Compta!J35+Compta!J36+Compta!J30</f>
        <v>-1256.82950435374</v>
      </c>
      <c r="N26" s="8"/>
    </row>
    <row r="27" customFormat="false" ht="13.8" hidden="false" customHeight="false" outlineLevel="0" collapsed="false">
      <c r="A27" s="0" t="s">
        <v>256</v>
      </c>
      <c r="B27" s="69" t="n">
        <v>2</v>
      </c>
      <c r="C27" s="70" t="n">
        <f aca="false">(Compta!$C$20/Compta!$B$39)*Compta!B27</f>
        <v>141.114058355438</v>
      </c>
      <c r="D27" s="57" t="n">
        <v>12</v>
      </c>
      <c r="E27" s="57"/>
      <c r="F27" s="57" t="n">
        <f aca="false">SUM(Compta!D27:E27)</f>
        <v>12</v>
      </c>
      <c r="G27" s="71" t="n">
        <f aca="false">Compta!F27*Compta!$F$40</f>
        <v>100.172926521033</v>
      </c>
      <c r="H27" s="75" t="n">
        <f aca="false">Compta!G27+Compta!C27</f>
        <v>241.28698487647</v>
      </c>
      <c r="I27" s="76" t="n">
        <f aca="false">Compta!H20+1250</f>
        <v>1316.09</v>
      </c>
      <c r="J27" s="77" t="n">
        <f aca="false">Compta!I27-Compta!H27</f>
        <v>1074.80301512353</v>
      </c>
      <c r="L27" s="8" t="n">
        <f aca="false">Compta!J23+Compta!J28+Compta!J29</f>
        <v>-1065.1234390175</v>
      </c>
      <c r="N27" s="8"/>
    </row>
    <row r="28" customFormat="false" ht="13.8" hidden="false" customHeight="false" outlineLevel="0" collapsed="false">
      <c r="A28" s="0" t="s">
        <v>282</v>
      </c>
      <c r="B28" s="69" t="n">
        <v>5</v>
      </c>
      <c r="C28" s="70" t="n">
        <f aca="false">(Compta!$C$20/Compta!$B$39)*Compta!B28</f>
        <v>352.785145888594</v>
      </c>
      <c r="D28" s="57" t="n">
        <v>12</v>
      </c>
      <c r="E28" s="57" t="n">
        <f aca="false">1.5*6</f>
        <v>9</v>
      </c>
      <c r="F28" s="57" t="n">
        <f aca="false">SUM(Compta!D28:E28)</f>
        <v>21</v>
      </c>
      <c r="G28" s="71" t="n">
        <f aca="false">Compta!F28*Compta!$F$40</f>
        <v>175.302621411807</v>
      </c>
      <c r="H28" s="75" t="n">
        <f aca="false">Compta!G28+Compta!C28</f>
        <v>528.087767300401</v>
      </c>
      <c r="I28" s="76" t="n">
        <f aca="false">Compta!I20</f>
        <v>42.8390804597701</v>
      </c>
      <c r="J28" s="77" t="n">
        <f aca="false">Compta!I28-Compta!H28</f>
        <v>-485.248686840631</v>
      </c>
      <c r="K28" s="0" t="s">
        <v>52</v>
      </c>
      <c r="L28" s="8"/>
      <c r="N28" s="8"/>
    </row>
    <row r="29" customFormat="false" ht="13.8" hidden="false" customHeight="false" outlineLevel="0" collapsed="false">
      <c r="A29" s="0" t="s">
        <v>283</v>
      </c>
      <c r="B29" s="69" t="n">
        <v>5</v>
      </c>
      <c r="C29" s="70" t="n">
        <f aca="false">(Compta!$C$20/Compta!$B$39)*Compta!B29</f>
        <v>352.785145888594</v>
      </c>
      <c r="D29" s="57" t="n">
        <v>12</v>
      </c>
      <c r="E29" s="57" t="n">
        <f aca="false">1.5*6</f>
        <v>9</v>
      </c>
      <c r="F29" s="57" t="n">
        <f aca="false">SUM(Compta!D29:E29)</f>
        <v>21</v>
      </c>
      <c r="G29" s="71" t="n">
        <f aca="false">Compta!F29*Compta!$F$40</f>
        <v>175.302621411807</v>
      </c>
      <c r="H29" s="75" t="n">
        <f aca="false">Compta!G29+Compta!C29</f>
        <v>528.087767300401</v>
      </c>
      <c r="I29" s="76" t="n">
        <f aca="false">Compta!J20</f>
        <v>121.58</v>
      </c>
      <c r="J29" s="77" t="n">
        <f aca="false">Compta!I29-Compta!H29</f>
        <v>-406.507767300401</v>
      </c>
      <c r="K29" s="0" t="s">
        <v>52</v>
      </c>
      <c r="N29" s="8"/>
    </row>
    <row r="30" customFormat="false" ht="13.8" hidden="false" customHeight="false" outlineLevel="0" collapsed="false">
      <c r="A30" s="0" t="s">
        <v>259</v>
      </c>
      <c r="B30" s="69" t="n">
        <v>4</v>
      </c>
      <c r="C30" s="70" t="n">
        <f aca="false">(Compta!$C$20/Compta!$B$39)*Compta!B30</f>
        <v>282.228116710875</v>
      </c>
      <c r="D30" s="57" t="n">
        <v>12</v>
      </c>
      <c r="E30" s="57" t="n">
        <v>6</v>
      </c>
      <c r="F30" s="57" t="n">
        <f aca="false">SUM(Compta!D30:E30)</f>
        <v>18</v>
      </c>
      <c r="G30" s="71" t="n">
        <f aca="false">Compta!F30*Compta!$F$40</f>
        <v>150.259389781549</v>
      </c>
      <c r="H30" s="75" t="n">
        <f aca="false">Compta!G30+Compta!C30</f>
        <v>432.487506492424</v>
      </c>
      <c r="I30" s="76" t="n">
        <f aca="false">Compta!K20</f>
        <v>67.72</v>
      </c>
      <c r="J30" s="77" t="n">
        <f aca="false">Compta!I30-Compta!H30</f>
        <v>-364.767506492424</v>
      </c>
      <c r="K30" s="0" t="s">
        <v>18</v>
      </c>
      <c r="L30" s="8"/>
      <c r="N30" s="8"/>
    </row>
    <row r="31" customFormat="false" ht="13.8" hidden="false" customHeight="false" outlineLevel="0" collapsed="false">
      <c r="A31" s="0" t="s">
        <v>260</v>
      </c>
      <c r="B31" s="69" t="n">
        <v>5</v>
      </c>
      <c r="C31" s="70" t="n">
        <f aca="false">(Compta!$C$20/Compta!$B$39)*Compta!B31</f>
        <v>352.785145888594</v>
      </c>
      <c r="D31" s="57" t="n">
        <v>12</v>
      </c>
      <c r="E31" s="57" t="n">
        <f aca="false">1.5*6</f>
        <v>9</v>
      </c>
      <c r="F31" s="57" t="n">
        <f aca="false">SUM(Compta!D31:E31)</f>
        <v>21</v>
      </c>
      <c r="G31" s="71" t="n">
        <f aca="false">Compta!F31*Compta!$F$40</f>
        <v>175.302621411807</v>
      </c>
      <c r="H31" s="75" t="n">
        <f aca="false">Compta!G31+Compta!C31</f>
        <v>528.087767300401</v>
      </c>
      <c r="I31" s="76" t="n">
        <f aca="false">Compta!L20</f>
        <v>53.28</v>
      </c>
      <c r="J31" s="77" t="n">
        <f aca="false">Compta!I31-Compta!H31</f>
        <v>-474.807767300401</v>
      </c>
      <c r="K31" s="0" t="s">
        <v>18</v>
      </c>
      <c r="L31" s="8"/>
      <c r="N31" s="8"/>
    </row>
    <row r="32" customFormat="false" ht="13.8" hidden="false" customHeight="false" outlineLevel="0" collapsed="false">
      <c r="A32" s="0" t="s">
        <v>34</v>
      </c>
      <c r="B32" s="69" t="n">
        <v>1</v>
      </c>
      <c r="C32" s="70" t="n">
        <f aca="false">(Compta!$C$20/Compta!$B$39)*Compta!B32</f>
        <v>70.5570291777188</v>
      </c>
      <c r="D32" s="57" t="n">
        <v>6</v>
      </c>
      <c r="E32" s="57"/>
      <c r="F32" s="57" t="n">
        <f aca="false">SUM(Compta!D32:E32)</f>
        <v>6</v>
      </c>
      <c r="G32" s="71" t="n">
        <f aca="false">Compta!F32*Compta!$F$40</f>
        <v>50.0864632605163</v>
      </c>
      <c r="H32" s="75" t="n">
        <f aca="false">Compta!G32+Compta!C32</f>
        <v>120.643492438235</v>
      </c>
      <c r="I32" s="76" t="n">
        <f aca="false">Compta!M20</f>
        <v>23.43</v>
      </c>
      <c r="J32" s="77" t="n">
        <f aca="false">Compta!I32-Compta!H32</f>
        <v>-97.2134924382352</v>
      </c>
      <c r="K32" s="0" t="s">
        <v>281</v>
      </c>
      <c r="L32" s="8"/>
      <c r="N32" s="8"/>
    </row>
    <row r="33" customFormat="false" ht="13.8" hidden="false" customHeight="false" outlineLevel="0" collapsed="false">
      <c r="A33" s="0" t="s">
        <v>261</v>
      </c>
      <c r="B33" s="69" t="n">
        <v>2</v>
      </c>
      <c r="C33" s="70" t="n">
        <f aca="false">(Compta!$C$20/Compta!$B$39)*Compta!B33</f>
        <v>141.114058355438</v>
      </c>
      <c r="D33" s="57" t="n">
        <v>12</v>
      </c>
      <c r="E33" s="57"/>
      <c r="F33" s="57" t="n">
        <f aca="false">SUM(Compta!D33:E33)</f>
        <v>12</v>
      </c>
      <c r="G33" s="71" t="n">
        <f aca="false">Compta!F33*Compta!$F$40</f>
        <v>100.172926521033</v>
      </c>
      <c r="H33" s="75" t="n">
        <f aca="false">Compta!G33+Compta!C33</f>
        <v>241.28698487647</v>
      </c>
      <c r="I33" s="76" t="n">
        <f aca="false">Compta!N20</f>
        <v>196.66</v>
      </c>
      <c r="J33" s="77" t="n">
        <f aca="false">Compta!I33-Compta!H33</f>
        <v>-44.6269848764703</v>
      </c>
      <c r="K33" s="0" t="s">
        <v>284</v>
      </c>
      <c r="L33" s="8"/>
      <c r="N33" s="8"/>
    </row>
    <row r="34" customFormat="false" ht="13.8" hidden="false" customHeight="false" outlineLevel="0" collapsed="false">
      <c r="A34" s="0" t="s">
        <v>284</v>
      </c>
      <c r="B34" s="69" t="n">
        <v>1</v>
      </c>
      <c r="C34" s="70" t="n">
        <f aca="false">(Compta!$C$20/Compta!$B$39)*Compta!B34</f>
        <v>70.5570291777188</v>
      </c>
      <c r="D34" s="57" t="n">
        <v>6</v>
      </c>
      <c r="E34" s="57"/>
      <c r="F34" s="57" t="n">
        <f aca="false">SUM(Compta!D34:E34)</f>
        <v>6</v>
      </c>
      <c r="G34" s="71" t="n">
        <f aca="false">Compta!F34*Compta!$F$40</f>
        <v>50.0864632605163</v>
      </c>
      <c r="H34" s="75" t="n">
        <f aca="false">Compta!G34+Compta!C34</f>
        <v>120.643492438235</v>
      </c>
      <c r="I34" s="76" t="n">
        <f aca="false">Compta!O20</f>
        <v>251</v>
      </c>
      <c r="J34" s="77" t="n">
        <f aca="false">Compta!I34-Compta!H34</f>
        <v>130.356507561765</v>
      </c>
      <c r="L34" s="8" t="n">
        <f aca="false">Compta!J33+Compta!J37+Compta!J38</f>
        <v>-135.755624684637</v>
      </c>
      <c r="N34" s="8"/>
    </row>
    <row r="35" customFormat="false" ht="13.8" hidden="false" customHeight="false" outlineLevel="0" collapsed="false">
      <c r="A35" s="0" t="s">
        <v>262</v>
      </c>
      <c r="B35" s="69" t="n">
        <v>2</v>
      </c>
      <c r="C35" s="70" t="n">
        <f aca="false">(Compta!$C$20/Compta!$B$39)*Compta!B35</f>
        <v>141.114058355438</v>
      </c>
      <c r="D35" s="57" t="n">
        <v>8</v>
      </c>
      <c r="E35" s="57" t="n">
        <v>4</v>
      </c>
      <c r="F35" s="57" t="n">
        <f aca="false">SUM(Compta!D35:E35)</f>
        <v>12</v>
      </c>
      <c r="G35" s="71" t="n">
        <f aca="false">Compta!F35*Compta!$F$40</f>
        <v>100.172926521033</v>
      </c>
      <c r="H35" s="75" t="n">
        <f aca="false">Compta!G35+Compta!C35</f>
        <v>241.28698487647</v>
      </c>
      <c r="I35" s="76" t="n">
        <f aca="false">Compta!P20</f>
        <v>65</v>
      </c>
      <c r="J35" s="77" t="n">
        <f aca="false">Compta!I35-Compta!H35</f>
        <v>-176.28698487647</v>
      </c>
      <c r="K35" s="0" t="s">
        <v>18</v>
      </c>
      <c r="L35" s="8"/>
      <c r="N35" s="8"/>
    </row>
    <row r="36" customFormat="false" ht="13.8" hidden="false" customHeight="false" outlineLevel="0" collapsed="false">
      <c r="A36" s="0" t="s">
        <v>263</v>
      </c>
      <c r="B36" s="69" t="n">
        <v>3</v>
      </c>
      <c r="C36" s="70" t="n">
        <f aca="false">(Compta!$C$20/Compta!$B$39)*Compta!B36</f>
        <v>211.671087533156</v>
      </c>
      <c r="D36" s="57" t="n">
        <v>12</v>
      </c>
      <c r="E36" s="57" t="n">
        <v>3</v>
      </c>
      <c r="F36" s="57" t="n">
        <f aca="false">SUM(Compta!D36:E36)</f>
        <v>15</v>
      </c>
      <c r="G36" s="71" t="n">
        <f aca="false">Compta!F36*Compta!$F$40</f>
        <v>125.216158151291</v>
      </c>
      <c r="H36" s="75" t="n">
        <f aca="false">Compta!G36+Compta!C36</f>
        <v>336.887245684447</v>
      </c>
      <c r="I36" s="76" t="n">
        <f aca="false">Compta!Q20</f>
        <v>95.92</v>
      </c>
      <c r="J36" s="77" t="n">
        <f aca="false">Compta!I36-Compta!H36</f>
        <v>-240.967245684447</v>
      </c>
      <c r="K36" s="0" t="s">
        <v>18</v>
      </c>
      <c r="L36" s="8"/>
      <c r="N36" s="8"/>
    </row>
    <row r="37" customFormat="false" ht="13.8" hidden="false" customHeight="false" outlineLevel="0" collapsed="false">
      <c r="A37" s="0" t="s">
        <v>285</v>
      </c>
      <c r="B37" s="69" t="n">
        <v>0.35</v>
      </c>
      <c r="C37" s="70" t="n">
        <f aca="false">(Compta!$C$20/Compta!$B$39)*Compta!B37</f>
        <v>24.6949602122016</v>
      </c>
      <c r="D37" s="57" t="n">
        <v>3</v>
      </c>
      <c r="E37" s="57"/>
      <c r="F37" s="57" t="n">
        <f aca="false">SUM(Compta!D37:E37)</f>
        <v>3</v>
      </c>
      <c r="G37" s="71" t="n">
        <f aca="false">Compta!F37*Compta!$F$40</f>
        <v>25.0432316302582</v>
      </c>
      <c r="H37" s="75" t="n">
        <f aca="false">Compta!G37+Compta!C37</f>
        <v>49.7381918424598</v>
      </c>
      <c r="I37" s="76" t="n">
        <f aca="false">Compta!R20</f>
        <v>0</v>
      </c>
      <c r="J37" s="77" t="n">
        <f aca="false">Compta!I37-Compta!H37</f>
        <v>-49.7381918424598</v>
      </c>
      <c r="K37" s="0" t="s">
        <v>284</v>
      </c>
      <c r="L37" s="8"/>
      <c r="N37" s="8"/>
    </row>
    <row r="38" customFormat="false" ht="13.8" hidden="false" customHeight="false" outlineLevel="0" collapsed="false">
      <c r="A38" s="0" t="s">
        <v>286</v>
      </c>
      <c r="B38" s="69" t="n">
        <v>0.35</v>
      </c>
      <c r="C38" s="70" t="n">
        <f aca="false">(Compta!$C$20/Compta!$B$39)*Compta!B38</f>
        <v>24.6949602122016</v>
      </c>
      <c r="D38" s="57" t="n">
        <v>2</v>
      </c>
      <c r="E38" s="57"/>
      <c r="F38" s="57" t="n">
        <f aca="false">SUM(Compta!D38:E38)</f>
        <v>2</v>
      </c>
      <c r="G38" s="71" t="n">
        <f aca="false">Compta!F38*Compta!$F$40</f>
        <v>16.6954877535054</v>
      </c>
      <c r="H38" s="78" t="n">
        <f aca="false">Compta!G38+Compta!C38</f>
        <v>41.390447965707</v>
      </c>
      <c r="I38" s="79"/>
      <c r="J38" s="80" t="n">
        <f aca="false">Compta!I38-Compta!H38</f>
        <v>-41.390447965707</v>
      </c>
      <c r="K38" s="0" t="s">
        <v>284</v>
      </c>
      <c r="L38" s="8"/>
      <c r="N38" s="8"/>
    </row>
    <row r="39" customFormat="false" ht="13.8" hidden="false" customHeight="false" outlineLevel="0" collapsed="false">
      <c r="A39" s="81"/>
      <c r="B39" s="81" t="n">
        <f aca="false">SUM(Compta!B23:B38)</f>
        <v>37.7</v>
      </c>
      <c r="C39" s="81" t="n">
        <f aca="false">SUM(Compta!C23:C38)</f>
        <v>2660</v>
      </c>
      <c r="D39" s="81"/>
      <c r="E39" s="81"/>
      <c r="F39" s="81" t="n">
        <f aca="false">SUM(Compta!F23:F38)</f>
        <v>191</v>
      </c>
      <c r="G39" s="81" t="n">
        <f aca="false">SUM(Compta!G23:G38)</f>
        <v>1594.41908045977</v>
      </c>
      <c r="H39" s="82"/>
      <c r="I39" s="83"/>
      <c r="J39" s="82" t="n">
        <f aca="false">SUM(Compta!J23:J38)</f>
        <v>2.62900812231237E-013</v>
      </c>
    </row>
    <row r="40" customFormat="false" ht="13.8" hidden="false" customHeight="false" outlineLevel="0" collapsed="false">
      <c r="D40" s="84" t="s">
        <v>287</v>
      </c>
      <c r="E40" s="84"/>
      <c r="F40" s="85" t="n">
        <f aca="false">Compta!S20/Compta!F39</f>
        <v>8.34774387675272</v>
      </c>
      <c r="H40" s="7"/>
    </row>
    <row r="44" customFormat="false" ht="13.8" hidden="false" customHeight="false" outlineLevel="0" collapsed="false">
      <c r="A44" s="19" t="s">
        <v>288</v>
      </c>
      <c r="B44" s="19"/>
    </row>
    <row r="45" customFormat="false" ht="13.8" hidden="false" customHeight="false" outlineLevel="0" collapsed="false">
      <c r="A45" s="86" t="s">
        <v>289</v>
      </c>
      <c r="B45" s="86"/>
    </row>
    <row r="46" customFormat="false" ht="13.8" hidden="false" customHeight="false" outlineLevel="0" collapsed="false">
      <c r="A46" s="86" t="s">
        <v>290</v>
      </c>
      <c r="B46" s="86" t="n">
        <v>2500</v>
      </c>
      <c r="C46" s="0" t="s">
        <v>291</v>
      </c>
    </row>
    <row r="47" customFormat="false" ht="13.8" hidden="false" customHeight="false" outlineLevel="0" collapsed="false">
      <c r="A47" s="86" t="s">
        <v>292</v>
      </c>
      <c r="B47" s="86" t="n">
        <v>160</v>
      </c>
    </row>
    <row r="48" customFormat="false" ht="13.8" hidden="false" customHeight="false" outlineLevel="0" collapsed="false">
      <c r="A48" s="86" t="s">
        <v>293</v>
      </c>
      <c r="B48" s="86" t="n">
        <v>0</v>
      </c>
    </row>
    <row r="49" customFormat="false" ht="13.8" hidden="false" customHeight="false" outlineLevel="0" collapsed="false">
      <c r="A49" s="52" t="s">
        <v>294</v>
      </c>
      <c r="B49" s="52"/>
    </row>
    <row r="50" customFormat="false" ht="13.8" hidden="false" customHeight="false" outlineLevel="0" collapsed="false">
      <c r="A50" s="52" t="s">
        <v>290</v>
      </c>
      <c r="B50" s="52" t="n">
        <v>1395</v>
      </c>
    </row>
    <row r="51" customFormat="false" ht="13.8" hidden="false" customHeight="false" outlineLevel="0" collapsed="false">
      <c r="A51" s="52" t="s">
        <v>292</v>
      </c>
      <c r="B51" s="52" t="n">
        <v>475</v>
      </c>
    </row>
    <row r="52" customFormat="false" ht="13.8" hidden="false" customHeight="false" outlineLevel="0" collapsed="false">
      <c r="A52" s="52" t="s">
        <v>293</v>
      </c>
      <c r="B52" s="52" t="n">
        <v>69</v>
      </c>
    </row>
  </sheetData>
  <mergeCells count="4">
    <mergeCell ref="A1:H1"/>
    <mergeCell ref="B6:H6"/>
    <mergeCell ref="B7:H7"/>
    <mergeCell ref="D40:E40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4"/>
  <sheetViews>
    <sheetView windowProtection="false" showFormulas="false" showGridLines="true" showRowColHeaders="true" showZeros="true" rightToLeft="false" tabSelected="false" showOutlineSymbols="true" defaultGridColor="true" view="normal" topLeftCell="A76" colorId="64" zoomScale="100" zoomScaleNormal="100" zoomScalePageLayoutView="100" workbookViewId="0">
      <selection pane="topLeft" activeCell="C98" activeCellId="1" sqref="D38:E39 C98"/>
    </sheetView>
  </sheetViews>
  <sheetFormatPr defaultRowHeight="15"/>
  <cols>
    <col collapsed="false" hidden="false" max="1" min="1" style="0" width="9.66326530612245"/>
    <col collapsed="false" hidden="false" max="2" min="2" style="0" width="14.8928571428571"/>
    <col collapsed="false" hidden="false" max="1025" min="3" style="0" width="9.66326530612245"/>
  </cols>
  <sheetData>
    <row r="1" customFormat="false" ht="15" hidden="false" customHeight="false" outlineLevel="0" collapsed="false">
      <c r="B1" s="0" t="s">
        <v>295</v>
      </c>
    </row>
    <row r="2" customFormat="false" ht="15" hidden="false" customHeight="false" outlineLevel="0" collapsed="false">
      <c r="B2" s="0" t="s">
        <v>296</v>
      </c>
    </row>
    <row r="4" customFormat="false" ht="15" hidden="false" customHeight="false" outlineLevel="0" collapsed="false">
      <c r="A4" s="87" t="s">
        <v>297</v>
      </c>
      <c r="B4" s="0" t="s">
        <v>298</v>
      </c>
    </row>
    <row r="5" customFormat="false" ht="15" hidden="false" customHeight="false" outlineLevel="0" collapsed="false">
      <c r="B5" s="20" t="s">
        <v>299</v>
      </c>
    </row>
    <row r="6" customFormat="false" ht="15" hidden="false" customHeight="false" outlineLevel="0" collapsed="false">
      <c r="B6" s="0" t="s">
        <v>300</v>
      </c>
    </row>
    <row r="7" customFormat="false" ht="15" hidden="false" customHeight="false" outlineLevel="0" collapsed="false">
      <c r="A7" s="0" t="s">
        <v>301</v>
      </c>
      <c r="B7" s="0" t="s">
        <v>302</v>
      </c>
    </row>
    <row r="8" customFormat="false" ht="15" hidden="false" customHeight="false" outlineLevel="0" collapsed="false">
      <c r="B8" s="87" t="s">
        <v>303</v>
      </c>
    </row>
    <row r="9" customFormat="false" ht="15" hidden="false" customHeight="false" outlineLevel="0" collapsed="false">
      <c r="A9" s="0" t="s">
        <v>304</v>
      </c>
      <c r="B9" s="88" t="n">
        <v>2250</v>
      </c>
    </row>
    <row r="11" customFormat="false" ht="15" hidden="false" customHeight="false" outlineLevel="0" collapsed="false">
      <c r="A11" s="87" t="s">
        <v>305</v>
      </c>
      <c r="B11" s="20" t="s">
        <v>306</v>
      </c>
    </row>
    <row r="12" customFormat="false" ht="15" hidden="false" customHeight="false" outlineLevel="0" collapsed="false">
      <c r="B12" s="89" t="s">
        <v>307</v>
      </c>
    </row>
    <row r="13" customFormat="false" ht="15" hidden="false" customHeight="false" outlineLevel="0" collapsed="false">
      <c r="A13" s="0" t="s">
        <v>301</v>
      </c>
      <c r="B13" s="0" t="s">
        <v>308</v>
      </c>
    </row>
    <row r="14" customFormat="false" ht="15" hidden="false" customHeight="false" outlineLevel="0" collapsed="false">
      <c r="B14" s="0" t="s">
        <v>309</v>
      </c>
    </row>
    <row r="15" customFormat="false" ht="15" hidden="false" customHeight="false" outlineLevel="0" collapsed="false">
      <c r="A15" s="0" t="s">
        <v>304</v>
      </c>
      <c r="B15" s="90" t="n">
        <v>2300</v>
      </c>
      <c r="C15" s="0" t="s">
        <v>310</v>
      </c>
    </row>
    <row r="17" customFormat="false" ht="15" hidden="false" customHeight="false" outlineLevel="0" collapsed="false">
      <c r="A17" s="87" t="s">
        <v>311</v>
      </c>
      <c r="B17" s="20" t="s">
        <v>312</v>
      </c>
    </row>
    <row r="18" customFormat="false" ht="15" hidden="false" customHeight="false" outlineLevel="0" collapsed="false">
      <c r="B18" s="0" t="s">
        <v>313</v>
      </c>
    </row>
    <row r="19" customFormat="false" ht="15" hidden="false" customHeight="false" outlineLevel="0" collapsed="false">
      <c r="A19" s="0" t="s">
        <v>301</v>
      </c>
      <c r="B19" s="0" t="s">
        <v>314</v>
      </c>
    </row>
    <row r="20" customFormat="false" ht="15" hidden="false" customHeight="false" outlineLevel="0" collapsed="false">
      <c r="B20" s="0" t="s">
        <v>315</v>
      </c>
    </row>
    <row r="21" customFormat="false" ht="15" hidden="false" customHeight="false" outlineLevel="0" collapsed="false">
      <c r="A21" s="0" t="s">
        <v>304</v>
      </c>
      <c r="B21" s="0" t="n">
        <v>2400</v>
      </c>
      <c r="C21" s="0" t="s">
        <v>316</v>
      </c>
    </row>
    <row r="23" customFormat="false" ht="15" hidden="false" customHeight="false" outlineLevel="0" collapsed="false">
      <c r="A23" s="87" t="s">
        <v>317</v>
      </c>
      <c r="B23" s="20" t="s">
        <v>318</v>
      </c>
    </row>
    <row r="24" customFormat="false" ht="15" hidden="false" customHeight="false" outlineLevel="0" collapsed="false">
      <c r="A24" s="0" t="s">
        <v>301</v>
      </c>
      <c r="B24" s="0" t="s">
        <v>319</v>
      </c>
    </row>
    <row r="25" customFormat="false" ht="15" hidden="false" customHeight="false" outlineLevel="0" collapsed="false">
      <c r="B25" s="0" t="s">
        <v>320</v>
      </c>
    </row>
    <row r="26" customFormat="false" ht="15" hidden="false" customHeight="false" outlineLevel="0" collapsed="false">
      <c r="B26" s="0" t="s">
        <v>321</v>
      </c>
    </row>
    <row r="27" customFormat="false" ht="15" hidden="false" customHeight="false" outlineLevel="0" collapsed="false">
      <c r="A27" s="0" t="s">
        <v>304</v>
      </c>
      <c r="B27" s="87" t="n">
        <v>3250</v>
      </c>
    </row>
    <row r="28" customFormat="false" ht="15" hidden="false" customHeight="false" outlineLevel="0" collapsed="false">
      <c r="B28" s="0" t="s">
        <v>322</v>
      </c>
    </row>
    <row r="30" customFormat="false" ht="15" hidden="false" customHeight="false" outlineLevel="0" collapsed="false">
      <c r="A30" s="91" t="s">
        <v>323</v>
      </c>
      <c r="B30" s="20" t="s">
        <v>324</v>
      </c>
    </row>
    <row r="31" customFormat="false" ht="15" hidden="false" customHeight="false" outlineLevel="0" collapsed="false">
      <c r="B31" s="0" t="s">
        <v>325</v>
      </c>
    </row>
    <row r="32" customFormat="false" ht="15" hidden="false" customHeight="false" outlineLevel="0" collapsed="false">
      <c r="A32" s="0" t="s">
        <v>301</v>
      </c>
      <c r="B32" s="0" t="s">
        <v>326</v>
      </c>
    </row>
    <row r="33" customFormat="false" ht="15" hidden="false" customHeight="false" outlineLevel="0" collapsed="false">
      <c r="B33" s="0" t="s">
        <v>327</v>
      </c>
      <c r="D33" s="0" t="s">
        <v>328</v>
      </c>
    </row>
    <row r="34" customFormat="false" ht="15" hidden="false" customHeight="false" outlineLevel="0" collapsed="false">
      <c r="A34" s="0" t="s">
        <v>304</v>
      </c>
      <c r="B34" s="0" t="s">
        <v>322</v>
      </c>
      <c r="D34" s="91" t="s">
        <v>329</v>
      </c>
    </row>
    <row r="37" customFormat="false" ht="15" hidden="false" customHeight="false" outlineLevel="0" collapsed="false">
      <c r="A37" s="0" t="s">
        <v>330</v>
      </c>
      <c r="B37" s="20" t="s">
        <v>331</v>
      </c>
    </row>
    <row r="38" customFormat="false" ht="15" hidden="false" customHeight="false" outlineLevel="0" collapsed="false">
      <c r="A38" s="0" t="s">
        <v>301</v>
      </c>
      <c r="B38" s="0" t="s">
        <v>332</v>
      </c>
    </row>
    <row r="39" customFormat="false" ht="15" hidden="false" customHeight="false" outlineLevel="0" collapsed="false">
      <c r="B39" s="0" t="s">
        <v>333</v>
      </c>
    </row>
    <row r="40" customFormat="false" ht="15" hidden="false" customHeight="false" outlineLevel="0" collapsed="false">
      <c r="A40" s="0" t="s">
        <v>304</v>
      </c>
      <c r="B40" s="0" t="s">
        <v>334</v>
      </c>
    </row>
    <row r="42" customFormat="false" ht="15" hidden="false" customHeight="false" outlineLevel="0" collapsed="false">
      <c r="A42" s="87" t="s">
        <v>335</v>
      </c>
      <c r="B42" s="0" t="s">
        <v>336</v>
      </c>
    </row>
    <row r="43" customFormat="false" ht="15" hidden="false" customHeight="false" outlineLevel="0" collapsed="false">
      <c r="A43" s="0" t="s">
        <v>301</v>
      </c>
      <c r="B43" s="0" t="s">
        <v>337</v>
      </c>
    </row>
    <row r="44" customFormat="false" ht="15" hidden="false" customHeight="false" outlineLevel="0" collapsed="false">
      <c r="B44" s="0" t="s">
        <v>338</v>
      </c>
    </row>
    <row r="45" customFormat="false" ht="15" hidden="false" customHeight="false" outlineLevel="0" collapsed="false">
      <c r="A45" s="0" t="s">
        <v>304</v>
      </c>
      <c r="B45" s="0" t="s">
        <v>322</v>
      </c>
      <c r="D45" s="92" t="n">
        <v>4200</v>
      </c>
    </row>
    <row r="47" customFormat="false" ht="15" hidden="false" customHeight="false" outlineLevel="0" collapsed="false">
      <c r="A47" s="91" t="s">
        <v>339</v>
      </c>
      <c r="B47" s="20" t="s">
        <v>340</v>
      </c>
    </row>
    <row r="48" customFormat="false" ht="15" hidden="false" customHeight="false" outlineLevel="0" collapsed="false">
      <c r="A48" s="0" t="s">
        <v>301</v>
      </c>
      <c r="B48" s="0" t="s">
        <v>341</v>
      </c>
    </row>
    <row r="49" customFormat="false" ht="15" hidden="false" customHeight="false" outlineLevel="0" collapsed="false">
      <c r="B49" s="0" t="s">
        <v>342</v>
      </c>
      <c r="D49" s="0" t="s">
        <v>343</v>
      </c>
    </row>
    <row r="50" customFormat="false" ht="15" hidden="false" customHeight="false" outlineLevel="0" collapsed="false">
      <c r="A50" s="0" t="s">
        <v>304</v>
      </c>
      <c r="B50" s="0" t="s">
        <v>344</v>
      </c>
    </row>
    <row r="51" customFormat="false" ht="15" hidden="false" customHeight="false" outlineLevel="0" collapsed="false">
      <c r="B51" s="0" t="n">
        <v>3260</v>
      </c>
      <c r="C51" s="0" t="s">
        <v>345</v>
      </c>
    </row>
    <row r="52" customFormat="false" ht="15" hidden="false" customHeight="false" outlineLevel="0" collapsed="false">
      <c r="B52" s="0" t="n">
        <v>2660</v>
      </c>
      <c r="C52" s="0" t="s">
        <v>346</v>
      </c>
    </row>
    <row r="54" customFormat="false" ht="15" hidden="false" customHeight="false" outlineLevel="0" collapsed="false">
      <c r="A54" s="0" t="s">
        <v>347</v>
      </c>
      <c r="B54" s="0" t="s">
        <v>348</v>
      </c>
    </row>
    <row r="55" customFormat="false" ht="15" hidden="false" customHeight="false" outlineLevel="0" collapsed="false">
      <c r="A55" s="0" t="s">
        <v>301</v>
      </c>
    </row>
    <row r="56" customFormat="false" ht="15" hidden="false" customHeight="false" outlineLevel="0" collapsed="false">
      <c r="B56" s="0" t="s">
        <v>349</v>
      </c>
    </row>
    <row r="57" customFormat="false" ht="15" hidden="false" customHeight="false" outlineLevel="0" collapsed="false">
      <c r="A57" s="0" t="s">
        <v>304</v>
      </c>
    </row>
    <row r="59" customFormat="false" ht="15" hidden="false" customHeight="false" outlineLevel="0" collapsed="false">
      <c r="A59" s="0" t="s">
        <v>350</v>
      </c>
      <c r="B59" s="20" t="s">
        <v>351</v>
      </c>
    </row>
    <row r="60" customFormat="false" ht="15" hidden="false" customHeight="false" outlineLevel="0" collapsed="false">
      <c r="A60" s="0" t="s">
        <v>301</v>
      </c>
    </row>
    <row r="61" customFormat="false" ht="15" hidden="false" customHeight="false" outlineLevel="0" collapsed="false">
      <c r="B61" s="29" t="s">
        <v>352</v>
      </c>
      <c r="D61" s="0" t="s">
        <v>353</v>
      </c>
    </row>
    <row r="62" customFormat="false" ht="15" hidden="false" customHeight="false" outlineLevel="0" collapsed="false">
      <c r="A62" s="0" t="s">
        <v>304</v>
      </c>
    </row>
    <row r="63" customFormat="false" ht="15" hidden="false" customHeight="false" outlineLevel="0" collapsed="false">
      <c r="B63" s="0" t="s">
        <v>344</v>
      </c>
    </row>
    <row r="66" customFormat="false" ht="17.05" hidden="false" customHeight="false" outlineLevel="0" collapsed="false">
      <c r="A66" s="93" t="s">
        <v>354</v>
      </c>
    </row>
    <row r="67" customFormat="false" ht="13.8" hidden="false" customHeight="false" outlineLevel="0" collapsed="false">
      <c r="A67" s="8" t="s">
        <v>355</v>
      </c>
    </row>
    <row r="68" customFormat="false" ht="13.8" hidden="false" customHeight="false" outlineLevel="0" collapsed="false">
      <c r="A68" s="8" t="s">
        <v>356</v>
      </c>
    </row>
    <row r="69" customFormat="false" ht="13.8" hidden="false" customHeight="false" outlineLevel="0" collapsed="false">
      <c r="A69" s="8" t="s">
        <v>357</v>
      </c>
    </row>
    <row r="70" customFormat="false" ht="13.8" hidden="false" customHeight="false" outlineLevel="0" collapsed="false">
      <c r="A70" s="8"/>
    </row>
    <row r="71" customFormat="false" ht="13.8" hidden="false" customHeight="false" outlineLevel="0" collapsed="false">
      <c r="A71" s="8" t="s">
        <v>358</v>
      </c>
    </row>
    <row r="72" customFormat="false" ht="17.05" hidden="false" customHeight="false" outlineLevel="0" collapsed="false">
      <c r="A72" s="94" t="s">
        <v>359</v>
      </c>
    </row>
    <row r="73" customFormat="false" ht="13.8" hidden="false" customHeight="false" outlineLevel="0" collapsed="false">
      <c r="A73" s="8" t="s">
        <v>360</v>
      </c>
    </row>
    <row r="74" customFormat="false" ht="13.8" hidden="false" customHeight="false" outlineLevel="0" collapsed="false">
      <c r="A74" s="8" t="s">
        <v>361</v>
      </c>
    </row>
    <row r="75" customFormat="false" ht="13.8" hidden="false" customHeight="false" outlineLevel="0" collapsed="false">
      <c r="A75" s="8" t="s">
        <v>362</v>
      </c>
    </row>
    <row r="76" customFormat="false" ht="13.8" hidden="false" customHeight="false" outlineLevel="0" collapsed="false">
      <c r="A76" s="8" t="n">
        <f aca="false">1000</f>
        <v>1000</v>
      </c>
    </row>
    <row r="77" customFormat="false" ht="13.8" hidden="false" customHeight="false" outlineLevel="0" collapsed="false">
      <c r="A77" s="8"/>
    </row>
    <row r="78" customFormat="false" ht="13.8" hidden="false" customHeight="false" outlineLevel="0" collapsed="false">
      <c r="A78" s="8" t="s">
        <v>363</v>
      </c>
    </row>
    <row r="79" customFormat="false" ht="13.8" hidden="false" customHeight="false" outlineLevel="0" collapsed="false">
      <c r="A79" s="8" t="s">
        <v>364</v>
      </c>
    </row>
    <row r="80" customFormat="false" ht="13.8" hidden="false" customHeight="false" outlineLevel="0" collapsed="false">
      <c r="A80" s="8"/>
    </row>
    <row r="81" customFormat="false" ht="13.8" hidden="false" customHeight="false" outlineLevel="0" collapsed="false">
      <c r="A81" s="8" t="s">
        <v>365</v>
      </c>
    </row>
    <row r="82" customFormat="false" ht="13.8" hidden="false" customHeight="false" outlineLevel="0" collapsed="false">
      <c r="A82" s="8" t="s">
        <v>366</v>
      </c>
    </row>
    <row r="83" customFormat="false" ht="13.8" hidden="false" customHeight="false" outlineLevel="0" collapsed="false">
      <c r="A83" s="8" t="s">
        <v>367</v>
      </c>
    </row>
    <row r="84" customFormat="false" ht="13.8" hidden="false" customHeight="false" outlineLevel="0" collapsed="false">
      <c r="A84" s="8" t="s">
        <v>368</v>
      </c>
    </row>
    <row r="85" customFormat="false" ht="13.8" hidden="false" customHeight="false" outlineLevel="0" collapsed="false">
      <c r="A85" s="8" t="s">
        <v>369</v>
      </c>
    </row>
    <row r="86" customFormat="false" ht="13.8" hidden="false" customHeight="false" outlineLevel="0" collapsed="false">
      <c r="A86" s="8"/>
    </row>
    <row r="87" customFormat="false" ht="17.05" hidden="false" customHeight="false" outlineLevel="0" collapsed="false">
      <c r="A87" s="94" t="s">
        <v>370</v>
      </c>
    </row>
    <row r="88" customFormat="false" ht="13.8" hidden="false" customHeight="false" outlineLevel="0" collapsed="false">
      <c r="A88" s="95" t="s">
        <v>371</v>
      </c>
    </row>
    <row r="89" customFormat="false" ht="13.8" hidden="false" customHeight="false" outlineLevel="0" collapsed="false">
      <c r="A89" s="95"/>
    </row>
    <row r="90" customFormat="false" ht="13.8" hidden="false" customHeight="false" outlineLevel="0" collapsed="false">
      <c r="A90" s="96" t="s">
        <v>372</v>
      </c>
      <c r="B90" s="9"/>
      <c r="C90" s="9"/>
      <c r="D90" s="9"/>
      <c r="E90" s="9"/>
      <c r="F90" s="9"/>
    </row>
    <row r="91" customFormat="false" ht="13.8" hidden="false" customHeight="false" outlineLevel="0" collapsed="false">
      <c r="A91" s="96" t="s">
        <v>373</v>
      </c>
      <c r="B91" s="9"/>
      <c r="C91" s="9"/>
      <c r="D91" s="9"/>
      <c r="E91" s="9"/>
      <c r="F91" s="9"/>
    </row>
    <row r="92" customFormat="false" ht="13.8" hidden="false" customHeight="false" outlineLevel="0" collapsed="false">
      <c r="A92" s="96" t="s">
        <v>374</v>
      </c>
      <c r="B92" s="9"/>
      <c r="C92" s="9"/>
      <c r="D92" s="9"/>
      <c r="E92" s="9"/>
      <c r="F92" s="9"/>
    </row>
    <row r="93" customFormat="false" ht="13.8" hidden="false" customHeight="false" outlineLevel="0" collapsed="false">
      <c r="A93" s="96" t="s">
        <v>375</v>
      </c>
      <c r="B93" s="9"/>
      <c r="C93" s="9"/>
      <c r="D93" s="9"/>
      <c r="E93" s="9"/>
      <c r="F93" s="9"/>
    </row>
    <row r="94" customFormat="false" ht="13.8" hidden="false" customHeight="false" outlineLevel="0" collapsed="false">
      <c r="A94" s="9" t="s">
        <v>376</v>
      </c>
      <c r="B94" s="9"/>
      <c r="C94" s="9"/>
      <c r="D94" s="9"/>
      <c r="E94" s="9"/>
      <c r="F94" s="9"/>
    </row>
  </sheetData>
  <hyperlinks>
    <hyperlink ref="B5" r:id="rId1" display="https://www.airbnb.fr/rooms/25698371?location=Nevers&amp;adults=16&amp;children=0&amp;infants=0&amp;guests=16&amp;s=--HBZscr"/>
    <hyperlink ref="B11" r:id="rId2" display="http://develotte.com/?lang=fr"/>
    <hyperlink ref="B17" r:id="rId3" display="http://www.1nuitalagrotte.com/"/>
    <hyperlink ref="B23" r:id="rId4" location="!residencedepanneciere-3/tpvtb" display="https://www.vakantiehuispanneciere.com/#!residencedepanneciere-3/tpvtb"/>
    <hyperlink ref="B30" r:id="rId5" display="https://www.grandsgites.com/gite-58-manoir-bezolle-3159.htm"/>
    <hyperlink ref="B37" r:id="rId6" display="https://www.grandsgites.com/gite-58-domaine-guichy-3168.htm"/>
    <hyperlink ref="B47" r:id="rId7" display="http://www.gite-osmoy.com/"/>
    <hyperlink ref="B59" r:id="rId8" display="https://www.grandsgites.com/gite-18-centre-france-1258.htm"/>
    <hyperlink ref="A66" r:id="rId9" display="base de loisirs de baye 03.86.38.97.39 https://www.gitedegroupe.fr/gite-groupe-PR-d8f0.html"/>
    <hyperlink ref="A71" r:id="rId10" display="Camping Manoir de Bezolle, www.campingmanoirdebezolle.com"/>
    <hyperlink ref="A78" r:id="rId11" display="https://www.gitedespotes.com/tarifs Adeline 06 81 54 31 65 / 35 personnes"/>
    <hyperlink ref="A84" r:id="rId12" display="Mail : contact@lepetitrobinson.com"/>
    <hyperlink ref="A87" r:id="rId13" display="https://forgesdelavache.com/fr/  +33 3 86 70 22 96 "/>
    <hyperlink ref="A88" r:id="rId14" display="https://www.etangsdevaux.com"/>
  </hyperlink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4556</TotalTime>
  <Application>LibreOffice/5.0.5.2$MacOSX_X86_64 LibreOffice_project/55b006a02d247b5f7215fc6ea0fde844b30035b3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language>fr-FR</dc:language>
  <dcterms:modified xsi:type="dcterms:W3CDTF">2019-10-22T21:55:17Z</dcterms:modified>
  <cp:revision>20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